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H:\Dropbox (Sannicandro di Bari)\SUE\condivisa\modelli\"/>
    </mc:Choice>
  </mc:AlternateContent>
  <workbookProtection workbookPassword="86A8" lockStructure="1"/>
  <bookViews>
    <workbookView xWindow="9600" yWindow="-15" windowWidth="9645" windowHeight="11685" tabRatio="556" activeTab="2"/>
  </bookViews>
  <sheets>
    <sheet name="Istruzioni" sheetId="8" r:id="rId1"/>
    <sheet name="Dati" sheetId="4" state="hidden" r:id="rId2"/>
    <sheet name="Residenza e Terziario" sheetId="1" r:id="rId3"/>
    <sheet name="Settore Secondario" sheetId="2" r:id="rId4"/>
    <sheet name="Costo di Costruzione (NC e DR)" sheetId="3" r:id="rId5"/>
    <sheet name="Costo di Costruzione (RR)" sheetId="7" r:id="rId6"/>
    <sheet name="Monetizzazione e Scomputo" sheetId="5" r:id="rId7"/>
    <sheet name="Riepilogo" sheetId="6" r:id="rId8"/>
  </sheets>
  <definedNames>
    <definedName name="AMPL">Dati!$A$13</definedName>
    <definedName name="_xlnm.Print_Area" localSheetId="4">'Costo di Costruzione (NC e DR)'!$A$1:$H$67</definedName>
    <definedName name="_xlnm.Print_Area" localSheetId="5">'Costo di Costruzione (RR)'!$A$1:$H$67</definedName>
    <definedName name="_xlnm.Print_Area" localSheetId="6">'Monetizzazione e Scomputo'!$A$1:$G$36</definedName>
    <definedName name="_xlnm.Print_Area" localSheetId="2">'Residenza e Terziario'!$A$1:$J$195</definedName>
    <definedName name="_xlnm.Print_Area" localSheetId="7">Riepilogo!$A$1:$D$45</definedName>
    <definedName name="_xlnm.Print_Area" localSheetId="3">'Settore Secondario'!$A$1:$I$102</definedName>
    <definedName name="DR">Dati!$C$3</definedName>
    <definedName name="NC">Dati!$C$2</definedName>
    <definedName name="NUOVO">Dati!$A$14</definedName>
    <definedName name="PIP">Dati!$A$15</definedName>
    <definedName name="RR">Dati!$C$4</definedName>
    <definedName name="_xlnm.Print_Titles" localSheetId="4">'Costo di Costruzione (NC e DR)'!$1:$4</definedName>
    <definedName name="_xlnm.Print_Titles" localSheetId="5">'Costo di Costruzione (RR)'!$1:$4</definedName>
    <definedName name="_xlnm.Print_Titles" localSheetId="2">'Residenza e Terziario'!$1:$4</definedName>
    <definedName name="_xlnm.Print_Titles" localSheetId="3">'Settore Secondario'!$1:$2</definedName>
  </definedNames>
  <calcPr calcId="171027"/>
</workbook>
</file>

<file path=xl/calcChain.xml><?xml version="1.0" encoding="utf-8"?>
<calcChain xmlns="http://schemas.openxmlformats.org/spreadsheetml/2006/main">
  <c r="AJ11" i="1" l="1"/>
  <c r="AK11" i="1"/>
  <c r="AL11" i="1"/>
  <c r="AM11" i="1"/>
  <c r="AN11" i="1"/>
  <c r="AJ12" i="1"/>
  <c r="AK12" i="1"/>
  <c r="AL12" i="1"/>
  <c r="AM12" i="1"/>
  <c r="AN12" i="1"/>
  <c r="AJ13" i="1"/>
  <c r="AK13" i="1"/>
  <c r="AL13" i="1"/>
  <c r="AM13" i="1"/>
  <c r="AN13" i="1"/>
  <c r="AJ14" i="1"/>
  <c r="AK14" i="1"/>
  <c r="AL14" i="1"/>
  <c r="AM14" i="1"/>
  <c r="AN14" i="1"/>
  <c r="AJ15" i="1"/>
  <c r="AK15" i="1"/>
  <c r="AL15" i="1"/>
  <c r="AM15" i="1"/>
  <c r="AN15" i="1"/>
  <c r="AJ16" i="1"/>
  <c r="AK16" i="1"/>
  <c r="AL16" i="1"/>
  <c r="AM16" i="1"/>
  <c r="AN16" i="1"/>
  <c r="AJ17" i="1"/>
  <c r="AK17" i="1"/>
  <c r="AQ17" i="1" s="1"/>
  <c r="AL17" i="1"/>
  <c r="AM17" i="1"/>
  <c r="AN17" i="1"/>
  <c r="AJ18" i="1"/>
  <c r="AK18" i="1"/>
  <c r="AL18" i="1"/>
  <c r="AM18" i="1"/>
  <c r="AN18" i="1"/>
  <c r="BF18" i="1" s="1"/>
  <c r="AJ19" i="1"/>
  <c r="AK19" i="1"/>
  <c r="AL19" i="1"/>
  <c r="AM19" i="1"/>
  <c r="AY19" i="1" s="1"/>
  <c r="AN19" i="1"/>
  <c r="AJ20" i="1"/>
  <c r="AK20" i="1"/>
  <c r="AL20" i="1"/>
  <c r="AM20" i="1"/>
  <c r="AN20" i="1"/>
  <c r="AJ21" i="1"/>
  <c r="AK21" i="1"/>
  <c r="AL21" i="1"/>
  <c r="AM21" i="1"/>
  <c r="AN21" i="1"/>
  <c r="AJ22" i="1"/>
  <c r="BB22" i="1" s="1"/>
  <c r="AK22" i="1"/>
  <c r="AL22" i="1"/>
  <c r="AM22" i="1"/>
  <c r="AN22" i="1"/>
  <c r="AT22" i="1" s="1"/>
  <c r="AJ23" i="1"/>
  <c r="AK23" i="1"/>
  <c r="AL23" i="1"/>
  <c r="AM23" i="1"/>
  <c r="BE23" i="1" s="1"/>
  <c r="AN23" i="1"/>
  <c r="AJ24" i="1"/>
  <c r="AK24" i="1"/>
  <c r="AL24" i="1"/>
  <c r="AM24" i="1"/>
  <c r="AN24" i="1"/>
  <c r="AJ25" i="1"/>
  <c r="AK25" i="1"/>
  <c r="AQ25" i="1" s="1"/>
  <c r="AL25" i="1"/>
  <c r="AM25" i="1"/>
  <c r="AN25" i="1"/>
  <c r="AJ26" i="1"/>
  <c r="AK26" i="1"/>
  <c r="AL26" i="1"/>
  <c r="AM26" i="1"/>
  <c r="AN26" i="1"/>
  <c r="BF26" i="1" s="1"/>
  <c r="AJ27" i="1"/>
  <c r="AK27" i="1"/>
  <c r="AL27" i="1"/>
  <c r="AM27" i="1"/>
  <c r="AN27" i="1"/>
  <c r="AJ28" i="1"/>
  <c r="AK28" i="1"/>
  <c r="AL28" i="1"/>
  <c r="AR28" i="1" s="1"/>
  <c r="AM28" i="1"/>
  <c r="AN28" i="1"/>
  <c r="AJ29" i="1"/>
  <c r="AK29" i="1"/>
  <c r="AW29" i="1" s="1"/>
  <c r="AL29" i="1"/>
  <c r="AM29" i="1"/>
  <c r="AN29" i="1"/>
  <c r="AJ30" i="1"/>
  <c r="BB30" i="1" s="1"/>
  <c r="AK30" i="1"/>
  <c r="AL30" i="1"/>
  <c r="AM30" i="1"/>
  <c r="AN30" i="1"/>
  <c r="AT30" i="1" s="1"/>
  <c r="AJ31" i="1"/>
  <c r="AK31" i="1"/>
  <c r="AL31" i="1"/>
  <c r="AM31" i="1"/>
  <c r="AN31" i="1"/>
  <c r="AJ32" i="1"/>
  <c r="AK32" i="1"/>
  <c r="AL32" i="1"/>
  <c r="AM32" i="1"/>
  <c r="AN32" i="1"/>
  <c r="AJ33" i="1"/>
  <c r="AK33" i="1"/>
  <c r="AL33" i="1"/>
  <c r="AM33" i="1"/>
  <c r="AN33" i="1"/>
  <c r="AJ34" i="1"/>
  <c r="BB34" i="1" s="1"/>
  <c r="AK34" i="1"/>
  <c r="AL34" i="1"/>
  <c r="AM34" i="1"/>
  <c r="AN34" i="1"/>
  <c r="AT34" i="1" s="1"/>
  <c r="AJ35" i="1"/>
  <c r="AK35" i="1"/>
  <c r="AL35" i="1"/>
  <c r="AM35" i="1"/>
  <c r="AY35" i="1" s="1"/>
  <c r="AN35" i="1"/>
  <c r="AJ36" i="1"/>
  <c r="AK36" i="1"/>
  <c r="AL36" i="1"/>
  <c r="AM36" i="1"/>
  <c r="AN36" i="1"/>
  <c r="AJ37" i="1"/>
  <c r="AK37" i="1"/>
  <c r="AL37" i="1"/>
  <c r="AM37" i="1"/>
  <c r="AN37" i="1"/>
  <c r="AJ38" i="1"/>
  <c r="AK38" i="1"/>
  <c r="AL38" i="1"/>
  <c r="AM38" i="1"/>
  <c r="AN38" i="1"/>
  <c r="AJ39" i="1"/>
  <c r="AK39" i="1"/>
  <c r="AL39" i="1"/>
  <c r="AM39" i="1"/>
  <c r="AN39" i="1"/>
  <c r="AJ40" i="1"/>
  <c r="AK40" i="1"/>
  <c r="AL40" i="1"/>
  <c r="AM40" i="1"/>
  <c r="AN40" i="1"/>
  <c r="AJ41" i="1"/>
  <c r="AK41" i="1"/>
  <c r="AW41" i="1" s="1"/>
  <c r="AL41" i="1"/>
  <c r="AM41" i="1"/>
  <c r="AN41" i="1"/>
  <c r="AJ42" i="1"/>
  <c r="AK42" i="1"/>
  <c r="AL42" i="1"/>
  <c r="AM42" i="1"/>
  <c r="AN42" i="1"/>
  <c r="AJ43" i="1"/>
  <c r="AK43" i="1"/>
  <c r="AL43" i="1"/>
  <c r="AM43" i="1"/>
  <c r="BE43" i="1" s="1"/>
  <c r="AN43" i="1"/>
  <c r="AJ44" i="1"/>
  <c r="AK44" i="1"/>
  <c r="AL44" i="1"/>
  <c r="AM44" i="1"/>
  <c r="AN44" i="1"/>
  <c r="AJ45" i="1"/>
  <c r="AK45" i="1"/>
  <c r="AW45" i="1" s="1"/>
  <c r="AL45" i="1"/>
  <c r="AM45" i="1"/>
  <c r="AN45" i="1"/>
  <c r="AJ46" i="1"/>
  <c r="AK46" i="1"/>
  <c r="AL46" i="1"/>
  <c r="AM46" i="1"/>
  <c r="AN46" i="1"/>
  <c r="AJ47" i="1"/>
  <c r="AK47" i="1"/>
  <c r="AL47" i="1"/>
  <c r="AM47" i="1"/>
  <c r="AN47" i="1"/>
  <c r="AJ48" i="1"/>
  <c r="AK48" i="1"/>
  <c r="AL48" i="1"/>
  <c r="AM48" i="1"/>
  <c r="AN48" i="1"/>
  <c r="AJ49" i="1"/>
  <c r="AK49" i="1"/>
  <c r="AL49" i="1"/>
  <c r="AM49" i="1"/>
  <c r="AN49" i="1"/>
  <c r="AJ50" i="1"/>
  <c r="AK50" i="1"/>
  <c r="AL50" i="1"/>
  <c r="AM50" i="1"/>
  <c r="AN50" i="1"/>
  <c r="BF50" i="1" s="1"/>
  <c r="AJ51" i="1"/>
  <c r="AK51" i="1"/>
  <c r="AL51" i="1"/>
  <c r="AM51" i="1"/>
  <c r="AN51" i="1"/>
  <c r="AJ52" i="1"/>
  <c r="AK52" i="1"/>
  <c r="AL52" i="1"/>
  <c r="AM52" i="1"/>
  <c r="AN52" i="1"/>
  <c r="AJ53" i="1"/>
  <c r="AK53" i="1"/>
  <c r="AL53" i="1"/>
  <c r="AM53" i="1"/>
  <c r="AN53" i="1"/>
  <c r="AJ54" i="1"/>
  <c r="AK54" i="1"/>
  <c r="AL54" i="1"/>
  <c r="AM54" i="1"/>
  <c r="AN54" i="1"/>
  <c r="AZ54" i="1" s="1"/>
  <c r="AJ55" i="1"/>
  <c r="AK55" i="1"/>
  <c r="AL55" i="1"/>
  <c r="AM55" i="1"/>
  <c r="BE55" i="1" s="1"/>
  <c r="AN55" i="1"/>
  <c r="AJ56" i="1"/>
  <c r="AK56" i="1"/>
  <c r="AL56" i="1"/>
  <c r="AX56" i="1" s="1"/>
  <c r="AM56" i="1"/>
  <c r="AN56" i="1"/>
  <c r="AJ57" i="1"/>
  <c r="AK57" i="1"/>
  <c r="AW57" i="1" s="1"/>
  <c r="AL57" i="1"/>
  <c r="AM57" i="1"/>
  <c r="AN57" i="1"/>
  <c r="AJ58" i="1"/>
  <c r="AK58" i="1"/>
  <c r="AL58" i="1"/>
  <c r="AM58" i="1"/>
  <c r="AN58" i="1"/>
  <c r="AJ59" i="1"/>
  <c r="AK59" i="1"/>
  <c r="AL59" i="1"/>
  <c r="AM59" i="1"/>
  <c r="AN59" i="1"/>
  <c r="AJ60" i="1"/>
  <c r="AK60" i="1"/>
  <c r="AL60" i="1"/>
  <c r="AM60" i="1"/>
  <c r="AN60" i="1"/>
  <c r="AJ61" i="1"/>
  <c r="AK61" i="1"/>
  <c r="AW61" i="1" s="1"/>
  <c r="AL61" i="1"/>
  <c r="AM61" i="1"/>
  <c r="AN61" i="1"/>
  <c r="AJ62" i="1"/>
  <c r="AK62" i="1"/>
  <c r="AL62" i="1"/>
  <c r="AM62" i="1"/>
  <c r="AN62" i="1"/>
  <c r="AZ62" i="1" s="1"/>
  <c r="AJ63" i="1"/>
  <c r="AK63" i="1"/>
  <c r="AL63" i="1"/>
  <c r="AM63" i="1"/>
  <c r="AN63" i="1"/>
  <c r="AJ64" i="1"/>
  <c r="AK64" i="1"/>
  <c r="AL64" i="1"/>
  <c r="AX64" i="1" s="1"/>
  <c r="AM64" i="1"/>
  <c r="AN64" i="1"/>
  <c r="AJ65" i="1"/>
  <c r="AK65" i="1"/>
  <c r="BC65" i="1" s="1"/>
  <c r="AL65" i="1"/>
  <c r="AM65" i="1"/>
  <c r="AN65" i="1"/>
  <c r="AJ66" i="1"/>
  <c r="AK66" i="1"/>
  <c r="AL66" i="1"/>
  <c r="AM66" i="1"/>
  <c r="AN66" i="1"/>
  <c r="AJ67" i="1"/>
  <c r="AK67" i="1"/>
  <c r="AL67" i="1"/>
  <c r="AM67" i="1"/>
  <c r="BE67" i="1" s="1"/>
  <c r="AN67" i="1"/>
  <c r="AJ68" i="1"/>
  <c r="AK68" i="1"/>
  <c r="AL68" i="1"/>
  <c r="AX68" i="1" s="1"/>
  <c r="AM68" i="1"/>
  <c r="AN68" i="1"/>
  <c r="AJ69" i="1"/>
  <c r="AK69" i="1"/>
  <c r="BC69" i="1" s="1"/>
  <c r="AL69" i="1"/>
  <c r="AM69" i="1"/>
  <c r="AN69" i="1"/>
  <c r="AJ70" i="1"/>
  <c r="AK70" i="1"/>
  <c r="AL70" i="1"/>
  <c r="AM70" i="1"/>
  <c r="AN70" i="1"/>
  <c r="AJ71" i="1"/>
  <c r="AK71" i="1"/>
  <c r="AL71" i="1"/>
  <c r="AM71" i="1"/>
  <c r="AS71" i="1" s="1"/>
  <c r="AN71" i="1"/>
  <c r="AJ10" i="1"/>
  <c r="AN10" i="1"/>
  <c r="AM10" i="1"/>
  <c r="AL10" i="1"/>
  <c r="AK10" i="1"/>
  <c r="G59" i="7"/>
  <c r="F35" i="7"/>
  <c r="F34" i="7"/>
  <c r="F4" i="7"/>
  <c r="C4" i="7"/>
  <c r="F3" i="7"/>
  <c r="C3" i="7"/>
  <c r="O10" i="2"/>
  <c r="Q10" i="2"/>
  <c r="O11" i="2"/>
  <c r="Q11" i="2"/>
  <c r="O12" i="2"/>
  <c r="Q12" i="2"/>
  <c r="O13" i="2"/>
  <c r="Q13" i="2"/>
  <c r="O14" i="2"/>
  <c r="Q14" i="2"/>
  <c r="O15" i="2"/>
  <c r="Q15" i="2"/>
  <c r="O16" i="2"/>
  <c r="Q16" i="2"/>
  <c r="O17" i="2"/>
  <c r="Q17" i="2"/>
  <c r="O18" i="2"/>
  <c r="Q18" i="2"/>
  <c r="O19" i="2"/>
  <c r="Q19" i="2"/>
  <c r="O20" i="2"/>
  <c r="Q20" i="2"/>
  <c r="O21" i="2"/>
  <c r="Q21" i="2"/>
  <c r="O22" i="2"/>
  <c r="Q22" i="2"/>
  <c r="O23" i="2"/>
  <c r="Q23" i="2"/>
  <c r="O24" i="2"/>
  <c r="Q24" i="2"/>
  <c r="O25" i="2"/>
  <c r="Q25" i="2"/>
  <c r="O26" i="2"/>
  <c r="Q26" i="2"/>
  <c r="O27" i="2"/>
  <c r="Q27" i="2"/>
  <c r="O28" i="2"/>
  <c r="Q28" i="2"/>
  <c r="O29" i="2"/>
  <c r="Q29" i="2"/>
  <c r="O30" i="2"/>
  <c r="Q30" i="2"/>
  <c r="O31" i="2"/>
  <c r="Q31" i="2"/>
  <c r="O32" i="2"/>
  <c r="Q32" i="2"/>
  <c r="O33" i="2"/>
  <c r="Q33" i="2"/>
  <c r="O34" i="2"/>
  <c r="Q34" i="2"/>
  <c r="O35" i="2"/>
  <c r="Q35" i="2"/>
  <c r="O36" i="2"/>
  <c r="Q36" i="2"/>
  <c r="O37" i="2"/>
  <c r="Q37" i="2"/>
  <c r="O38" i="2"/>
  <c r="Q38" i="2"/>
  <c r="O39" i="2"/>
  <c r="Q39" i="2"/>
  <c r="O40" i="2"/>
  <c r="Q40" i="2"/>
  <c r="O41" i="2"/>
  <c r="Q41" i="2"/>
  <c r="O42" i="2"/>
  <c r="Q42" i="2"/>
  <c r="O43" i="2"/>
  <c r="Q43" i="2"/>
  <c r="O44" i="2"/>
  <c r="Q44" i="2"/>
  <c r="Q9" i="2"/>
  <c r="Q45" i="2" s="1"/>
  <c r="H78" i="2" s="1"/>
  <c r="K10" i="2"/>
  <c r="M10" i="2"/>
  <c r="K11" i="2"/>
  <c r="M11" i="2"/>
  <c r="K12" i="2"/>
  <c r="M12" i="2"/>
  <c r="K13" i="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K20" i="2"/>
  <c r="M20" i="2"/>
  <c r="K21" i="2"/>
  <c r="M21" i="2"/>
  <c r="K22" i="2"/>
  <c r="M22" i="2"/>
  <c r="K23" i="2"/>
  <c r="M23" i="2"/>
  <c r="K24" i="2"/>
  <c r="M24" i="2"/>
  <c r="K25" i="2"/>
  <c r="M25" i="2"/>
  <c r="K26" i="2"/>
  <c r="M26" i="2"/>
  <c r="K27" i="2"/>
  <c r="M27" i="2"/>
  <c r="K28" i="2"/>
  <c r="M28" i="2"/>
  <c r="K29" i="2"/>
  <c r="M29" i="2"/>
  <c r="K30" i="2"/>
  <c r="M30" i="2"/>
  <c r="K31" i="2"/>
  <c r="M31" i="2"/>
  <c r="K32" i="2"/>
  <c r="M32" i="2"/>
  <c r="K33" i="2"/>
  <c r="M33" i="2"/>
  <c r="K34" i="2"/>
  <c r="M34" i="2"/>
  <c r="K35" i="2"/>
  <c r="M35" i="2"/>
  <c r="K36" i="2"/>
  <c r="M36" i="2"/>
  <c r="K37" i="2"/>
  <c r="M37" i="2"/>
  <c r="K38" i="2"/>
  <c r="M38" i="2"/>
  <c r="K39" i="2"/>
  <c r="M39" i="2"/>
  <c r="K40" i="2"/>
  <c r="M40" i="2"/>
  <c r="K41" i="2"/>
  <c r="M41" i="2"/>
  <c r="K42" i="2"/>
  <c r="M42" i="2"/>
  <c r="K43" i="2"/>
  <c r="M43" i="2"/>
  <c r="K44" i="2"/>
  <c r="M44" i="2"/>
  <c r="M9" i="2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J22" i="4"/>
  <c r="I22" i="4"/>
  <c r="H22" i="4"/>
  <c r="G26" i="4"/>
  <c r="I26" i="4" s="1"/>
  <c r="G27" i="4"/>
  <c r="J27" i="4" s="1"/>
  <c r="G28" i="4"/>
  <c r="G29" i="4"/>
  <c r="G30" i="4"/>
  <c r="H30" i="4" s="1"/>
  <c r="G31" i="4"/>
  <c r="I31" i="4" s="1"/>
  <c r="G32" i="4"/>
  <c r="G33" i="4"/>
  <c r="G34" i="4"/>
  <c r="H34" i="4" s="1"/>
  <c r="G35" i="4"/>
  <c r="I35" i="4" s="1"/>
  <c r="G36" i="4"/>
  <c r="G37" i="4"/>
  <c r="G38" i="4"/>
  <c r="H38" i="4" s="1"/>
  <c r="G39" i="4"/>
  <c r="I39" i="4" s="1"/>
  <c r="G40" i="4"/>
  <c r="G41" i="4"/>
  <c r="G42" i="4"/>
  <c r="H42" i="4" s="1"/>
  <c r="G43" i="4"/>
  <c r="I43" i="4" s="1"/>
  <c r="G44" i="4"/>
  <c r="G45" i="4"/>
  <c r="G46" i="4"/>
  <c r="H46" i="4" s="1"/>
  <c r="G47" i="4"/>
  <c r="I47" i="4" s="1"/>
  <c r="G48" i="4"/>
  <c r="G49" i="4"/>
  <c r="G24" i="4"/>
  <c r="G25" i="4"/>
  <c r="H25" i="4" s="1"/>
  <c r="G23" i="4"/>
  <c r="AH9" i="1"/>
  <c r="AG9" i="1"/>
  <c r="AF9" i="1"/>
  <c r="AE9" i="1"/>
  <c r="AD9" i="1"/>
  <c r="AB9" i="1"/>
  <c r="AA9" i="1"/>
  <c r="Z9" i="1"/>
  <c r="Y9" i="1"/>
  <c r="X9" i="1"/>
  <c r="G58" i="3"/>
  <c r="G59" i="3" s="1"/>
  <c r="C4" i="2"/>
  <c r="C5" i="2"/>
  <c r="E4" i="5"/>
  <c r="B4" i="5"/>
  <c r="E3" i="5"/>
  <c r="B3" i="5"/>
  <c r="F4" i="3"/>
  <c r="C4" i="3"/>
  <c r="F3" i="3"/>
  <c r="C3" i="3"/>
  <c r="G5" i="2"/>
  <c r="G4" i="2"/>
  <c r="D5" i="6"/>
  <c r="B5" i="6"/>
  <c r="D4" i="6"/>
  <c r="B4" i="6"/>
  <c r="J10" i="1"/>
  <c r="J11" i="1"/>
  <c r="J12" i="1"/>
  <c r="J13" i="1"/>
  <c r="J77" i="1"/>
  <c r="M77" i="1" s="1"/>
  <c r="N77" i="1"/>
  <c r="I10" i="1"/>
  <c r="BB10" i="1" s="1"/>
  <c r="I11" i="1"/>
  <c r="BD11" i="1" s="1"/>
  <c r="I77" i="1"/>
  <c r="Q77" i="1" s="1"/>
  <c r="R77" i="1"/>
  <c r="I50" i="1"/>
  <c r="I13" i="1"/>
  <c r="BF13" i="1" s="1"/>
  <c r="I17" i="1"/>
  <c r="I48" i="1"/>
  <c r="AP48" i="1" s="1"/>
  <c r="I49" i="1"/>
  <c r="AS49" i="1" s="1"/>
  <c r="J76" i="1"/>
  <c r="L76" i="1" s="1"/>
  <c r="J78" i="1"/>
  <c r="N78" i="1" s="1"/>
  <c r="J79" i="1"/>
  <c r="N79" i="1"/>
  <c r="J80" i="1"/>
  <c r="L80" i="1" s="1"/>
  <c r="N80" i="1"/>
  <c r="J81" i="1"/>
  <c r="N81" i="1"/>
  <c r="J82" i="1"/>
  <c r="L82" i="1" s="1"/>
  <c r="N82" i="1"/>
  <c r="J83" i="1"/>
  <c r="N83" i="1"/>
  <c r="J84" i="1"/>
  <c r="N84" i="1"/>
  <c r="J85" i="1"/>
  <c r="N85" i="1"/>
  <c r="J86" i="1"/>
  <c r="L86" i="1" s="1"/>
  <c r="N86" i="1"/>
  <c r="J87" i="1"/>
  <c r="N87" i="1"/>
  <c r="J88" i="1"/>
  <c r="L88" i="1" s="1"/>
  <c r="N88" i="1"/>
  <c r="J89" i="1"/>
  <c r="N89" i="1"/>
  <c r="J90" i="1"/>
  <c r="L90" i="1" s="1"/>
  <c r="N90" i="1"/>
  <c r="J91" i="1"/>
  <c r="N91" i="1"/>
  <c r="J92" i="1"/>
  <c r="L92" i="1" s="1"/>
  <c r="N92" i="1"/>
  <c r="J93" i="1"/>
  <c r="N93" i="1"/>
  <c r="J94" i="1"/>
  <c r="L94" i="1" s="1"/>
  <c r="N94" i="1"/>
  <c r="J95" i="1"/>
  <c r="N95" i="1"/>
  <c r="J96" i="1"/>
  <c r="L96" i="1" s="1"/>
  <c r="N96" i="1"/>
  <c r="J97" i="1"/>
  <c r="N97" i="1"/>
  <c r="J98" i="1"/>
  <c r="L98" i="1" s="1"/>
  <c r="N98" i="1"/>
  <c r="J99" i="1"/>
  <c r="N99" i="1"/>
  <c r="J100" i="1"/>
  <c r="N100" i="1"/>
  <c r="J101" i="1"/>
  <c r="N101" i="1"/>
  <c r="J102" i="1"/>
  <c r="L102" i="1" s="1"/>
  <c r="N102" i="1"/>
  <c r="J103" i="1"/>
  <c r="N103" i="1"/>
  <c r="J104" i="1"/>
  <c r="L104" i="1" s="1"/>
  <c r="N104" i="1"/>
  <c r="J105" i="1"/>
  <c r="N105" i="1"/>
  <c r="J106" i="1"/>
  <c r="L106" i="1" s="1"/>
  <c r="N106" i="1"/>
  <c r="J107" i="1"/>
  <c r="N107" i="1"/>
  <c r="J108" i="1"/>
  <c r="L108" i="1" s="1"/>
  <c r="N108" i="1"/>
  <c r="J109" i="1"/>
  <c r="N109" i="1"/>
  <c r="J110" i="1"/>
  <c r="L110" i="1" s="1"/>
  <c r="N110" i="1"/>
  <c r="J111" i="1"/>
  <c r="N111" i="1"/>
  <c r="J112" i="1"/>
  <c r="L112" i="1" s="1"/>
  <c r="N112" i="1"/>
  <c r="J113" i="1"/>
  <c r="N113" i="1"/>
  <c r="J114" i="1"/>
  <c r="L114" i="1" s="1"/>
  <c r="N114" i="1"/>
  <c r="J115" i="1"/>
  <c r="N115" i="1"/>
  <c r="J116" i="1"/>
  <c r="N116" i="1"/>
  <c r="J117" i="1"/>
  <c r="N117" i="1"/>
  <c r="J118" i="1"/>
  <c r="L118" i="1" s="1"/>
  <c r="N118" i="1"/>
  <c r="J119" i="1"/>
  <c r="N119" i="1"/>
  <c r="J120" i="1"/>
  <c r="L120" i="1" s="1"/>
  <c r="N120" i="1"/>
  <c r="J121" i="1"/>
  <c r="N121" i="1"/>
  <c r="J122" i="1"/>
  <c r="L122" i="1" s="1"/>
  <c r="N122" i="1"/>
  <c r="J123" i="1"/>
  <c r="N123" i="1"/>
  <c r="J124" i="1"/>
  <c r="L124" i="1" s="1"/>
  <c r="N124" i="1"/>
  <c r="J125" i="1"/>
  <c r="N125" i="1"/>
  <c r="J126" i="1"/>
  <c r="L126" i="1" s="1"/>
  <c r="N126" i="1"/>
  <c r="J127" i="1"/>
  <c r="N127" i="1"/>
  <c r="J128" i="1"/>
  <c r="L128" i="1" s="1"/>
  <c r="N128" i="1"/>
  <c r="J129" i="1"/>
  <c r="N129" i="1"/>
  <c r="J130" i="1"/>
  <c r="L130" i="1" s="1"/>
  <c r="N130" i="1"/>
  <c r="J131" i="1"/>
  <c r="N131" i="1"/>
  <c r="J132" i="1"/>
  <c r="N132" i="1"/>
  <c r="J133" i="1"/>
  <c r="N133" i="1"/>
  <c r="J134" i="1"/>
  <c r="L134" i="1" s="1"/>
  <c r="N134" i="1"/>
  <c r="J135" i="1"/>
  <c r="N135" i="1"/>
  <c r="J136" i="1"/>
  <c r="L136" i="1" s="1"/>
  <c r="N136" i="1"/>
  <c r="J137" i="1"/>
  <c r="N137" i="1"/>
  <c r="I9" i="2"/>
  <c r="L9" i="2" s="1"/>
  <c r="K9" i="2"/>
  <c r="I10" i="2"/>
  <c r="L10" i="2" s="1"/>
  <c r="I11" i="2"/>
  <c r="L11" i="2" s="1"/>
  <c r="I12" i="2"/>
  <c r="L12" i="2" s="1"/>
  <c r="I13" i="2"/>
  <c r="L13" i="2" s="1"/>
  <c r="I14" i="2"/>
  <c r="L14" i="2" s="1"/>
  <c r="I15" i="2"/>
  <c r="L15" i="2" s="1"/>
  <c r="I16" i="2"/>
  <c r="L16" i="2" s="1"/>
  <c r="I17" i="2"/>
  <c r="L17" i="2" s="1"/>
  <c r="I18" i="2"/>
  <c r="L18" i="2" s="1"/>
  <c r="I19" i="2"/>
  <c r="L19" i="2" s="1"/>
  <c r="I20" i="2"/>
  <c r="L20" i="2" s="1"/>
  <c r="I21" i="2"/>
  <c r="L21" i="2" s="1"/>
  <c r="I22" i="2"/>
  <c r="L22" i="2" s="1"/>
  <c r="I23" i="2"/>
  <c r="L23" i="2" s="1"/>
  <c r="I24" i="2"/>
  <c r="L24" i="2" s="1"/>
  <c r="I25" i="2"/>
  <c r="L25" i="2" s="1"/>
  <c r="I26" i="2"/>
  <c r="L26" i="2" s="1"/>
  <c r="I27" i="2"/>
  <c r="L27" i="2" s="1"/>
  <c r="I28" i="2"/>
  <c r="L28" i="2" s="1"/>
  <c r="I29" i="2"/>
  <c r="L29" i="2" s="1"/>
  <c r="I30" i="2"/>
  <c r="L30" i="2" s="1"/>
  <c r="I31" i="2"/>
  <c r="L31" i="2" s="1"/>
  <c r="I32" i="2"/>
  <c r="L32" i="2" s="1"/>
  <c r="I33" i="2"/>
  <c r="L33" i="2" s="1"/>
  <c r="I34" i="2"/>
  <c r="L34" i="2" s="1"/>
  <c r="I35" i="2"/>
  <c r="L35" i="2" s="1"/>
  <c r="I36" i="2"/>
  <c r="L36" i="2" s="1"/>
  <c r="I37" i="2"/>
  <c r="L37" i="2" s="1"/>
  <c r="I38" i="2"/>
  <c r="L38" i="2" s="1"/>
  <c r="I39" i="2"/>
  <c r="L39" i="2" s="1"/>
  <c r="I40" i="2"/>
  <c r="L40" i="2" s="1"/>
  <c r="I41" i="2"/>
  <c r="L41" i="2" s="1"/>
  <c r="I42" i="2"/>
  <c r="L42" i="2" s="1"/>
  <c r="I43" i="2"/>
  <c r="L43" i="2" s="1"/>
  <c r="I44" i="2"/>
  <c r="L44" i="2" s="1"/>
  <c r="F35" i="3"/>
  <c r="H36" i="3" s="1"/>
  <c r="C23" i="4"/>
  <c r="F23" i="4"/>
  <c r="C24" i="4"/>
  <c r="F24" i="4"/>
  <c r="C25" i="4"/>
  <c r="F25" i="4"/>
  <c r="C26" i="4"/>
  <c r="F26" i="4"/>
  <c r="C27" i="4"/>
  <c r="F27" i="4"/>
  <c r="C28" i="4"/>
  <c r="F28" i="4"/>
  <c r="C29" i="4"/>
  <c r="F29" i="4"/>
  <c r="C30" i="4"/>
  <c r="F30" i="4"/>
  <c r="C31" i="4"/>
  <c r="F31" i="4"/>
  <c r="C32" i="4"/>
  <c r="F32" i="4"/>
  <c r="C33" i="4"/>
  <c r="F33" i="4"/>
  <c r="C34" i="4"/>
  <c r="F34" i="4"/>
  <c r="C35" i="4"/>
  <c r="F35" i="4"/>
  <c r="C36" i="4"/>
  <c r="F36" i="4"/>
  <c r="C37" i="4"/>
  <c r="F37" i="4"/>
  <c r="J37" i="4" s="1"/>
  <c r="C38" i="4"/>
  <c r="F38" i="4"/>
  <c r="C39" i="4"/>
  <c r="F39" i="4"/>
  <c r="C40" i="4"/>
  <c r="F40" i="4"/>
  <c r="C41" i="4"/>
  <c r="F41" i="4"/>
  <c r="J41" i="4" s="1"/>
  <c r="C42" i="4"/>
  <c r="F42" i="4"/>
  <c r="C43" i="4"/>
  <c r="F43" i="4"/>
  <c r="C44" i="4"/>
  <c r="F44" i="4"/>
  <c r="C45" i="4"/>
  <c r="F45" i="4"/>
  <c r="C46" i="4"/>
  <c r="F46" i="4"/>
  <c r="C47" i="4"/>
  <c r="F47" i="4"/>
  <c r="C48" i="4"/>
  <c r="F48" i="4"/>
  <c r="C49" i="4"/>
  <c r="F49" i="4"/>
  <c r="D54" i="4"/>
  <c r="K62" i="4" s="1"/>
  <c r="E54" i="4"/>
  <c r="L65" i="4" s="1"/>
  <c r="F54" i="4"/>
  <c r="M64" i="4" s="1"/>
  <c r="G54" i="4"/>
  <c r="H54" i="4"/>
  <c r="O62" i="4" s="1"/>
  <c r="C55" i="4"/>
  <c r="C57" i="4"/>
  <c r="C59" i="4"/>
  <c r="C61" i="4"/>
  <c r="C63" i="4"/>
  <c r="C65" i="4"/>
  <c r="L9" i="1"/>
  <c r="M9" i="1"/>
  <c r="N9" i="1"/>
  <c r="O9" i="1"/>
  <c r="P9" i="1"/>
  <c r="R9" i="1"/>
  <c r="S9" i="1"/>
  <c r="T9" i="1"/>
  <c r="U9" i="1"/>
  <c r="V9" i="1"/>
  <c r="O10" i="1"/>
  <c r="L10" i="1"/>
  <c r="L11" i="1"/>
  <c r="L12" i="1"/>
  <c r="R12" i="1" s="1"/>
  <c r="L13" i="1"/>
  <c r="M10" i="1"/>
  <c r="N10" i="1"/>
  <c r="P10" i="1"/>
  <c r="AB10" i="1" s="1"/>
  <c r="O11" i="1"/>
  <c r="M11" i="1"/>
  <c r="N11" i="1"/>
  <c r="P11" i="1"/>
  <c r="AH11" i="1" s="1"/>
  <c r="I12" i="1"/>
  <c r="O12" i="1"/>
  <c r="M12" i="1"/>
  <c r="Y12" i="1" s="1"/>
  <c r="N12" i="1"/>
  <c r="Z12" i="1" s="1"/>
  <c r="P12" i="1"/>
  <c r="O13" i="1"/>
  <c r="M13" i="1"/>
  <c r="N13" i="1"/>
  <c r="P13" i="1"/>
  <c r="I14" i="1"/>
  <c r="BD14" i="1" s="1"/>
  <c r="J14" i="1"/>
  <c r="O14" i="1"/>
  <c r="L14" i="1"/>
  <c r="M14" i="1"/>
  <c r="N14" i="1"/>
  <c r="P14" i="1"/>
  <c r="I15" i="1"/>
  <c r="J15" i="1"/>
  <c r="AE15" i="1" s="1"/>
  <c r="O15" i="1"/>
  <c r="U15" i="1" s="1"/>
  <c r="L15" i="1"/>
  <c r="R15" i="1" s="1"/>
  <c r="M15" i="1"/>
  <c r="N15" i="1"/>
  <c r="P15" i="1"/>
  <c r="V15" i="1" s="1"/>
  <c r="I16" i="1"/>
  <c r="J16" i="1"/>
  <c r="O16" i="1"/>
  <c r="L16" i="1"/>
  <c r="AD16" i="1" s="1"/>
  <c r="M16" i="1"/>
  <c r="S16" i="1" s="1"/>
  <c r="N16" i="1"/>
  <c r="P16" i="1"/>
  <c r="J17" i="1"/>
  <c r="AE17" i="1" s="1"/>
  <c r="O17" i="1"/>
  <c r="L17" i="1"/>
  <c r="M17" i="1"/>
  <c r="N17" i="1"/>
  <c r="P17" i="1"/>
  <c r="I18" i="1"/>
  <c r="J18" i="1"/>
  <c r="O18" i="1"/>
  <c r="L18" i="1"/>
  <c r="M18" i="1"/>
  <c r="N18" i="1"/>
  <c r="P18" i="1"/>
  <c r="AB18" i="1" s="1"/>
  <c r="I19" i="1"/>
  <c r="J19" i="1"/>
  <c r="O19" i="1"/>
  <c r="L19" i="1"/>
  <c r="M19" i="1"/>
  <c r="N19" i="1"/>
  <c r="P19" i="1"/>
  <c r="I20" i="1"/>
  <c r="J20" i="1"/>
  <c r="O20" i="1"/>
  <c r="L20" i="1"/>
  <c r="M20" i="1"/>
  <c r="N20" i="1"/>
  <c r="P20" i="1"/>
  <c r="I21" i="1"/>
  <c r="J21" i="1"/>
  <c r="O21" i="1"/>
  <c r="L21" i="1"/>
  <c r="M21" i="1"/>
  <c r="N21" i="1"/>
  <c r="P21" i="1"/>
  <c r="I22" i="1"/>
  <c r="J22" i="1"/>
  <c r="O22" i="1"/>
  <c r="L22" i="1"/>
  <c r="M22" i="1"/>
  <c r="N22" i="1"/>
  <c r="P22" i="1"/>
  <c r="I23" i="1"/>
  <c r="J23" i="1"/>
  <c r="O23" i="1"/>
  <c r="L23" i="1"/>
  <c r="M23" i="1"/>
  <c r="N23" i="1"/>
  <c r="P23" i="1"/>
  <c r="I24" i="1"/>
  <c r="J24" i="1"/>
  <c r="O24" i="1"/>
  <c r="L24" i="1"/>
  <c r="M24" i="1"/>
  <c r="N24" i="1"/>
  <c r="P24" i="1"/>
  <c r="I25" i="1"/>
  <c r="J25" i="1"/>
  <c r="O25" i="1"/>
  <c r="L25" i="1"/>
  <c r="M25" i="1"/>
  <c r="N25" i="1"/>
  <c r="P25" i="1"/>
  <c r="I26" i="1"/>
  <c r="J26" i="1"/>
  <c r="O26" i="1"/>
  <c r="L26" i="1"/>
  <c r="M26" i="1"/>
  <c r="N26" i="1"/>
  <c r="P26" i="1"/>
  <c r="AB26" i="1" s="1"/>
  <c r="I27" i="1"/>
  <c r="J27" i="1"/>
  <c r="O27" i="1"/>
  <c r="L27" i="1"/>
  <c r="AD27" i="1" s="1"/>
  <c r="M27" i="1"/>
  <c r="N27" i="1"/>
  <c r="P27" i="1"/>
  <c r="I28" i="1"/>
  <c r="AS28" i="1" s="1"/>
  <c r="J28" i="1"/>
  <c r="O28" i="1"/>
  <c r="L28" i="1"/>
  <c r="M28" i="1"/>
  <c r="N28" i="1"/>
  <c r="P28" i="1"/>
  <c r="I29" i="1"/>
  <c r="J29" i="1"/>
  <c r="O29" i="1"/>
  <c r="L29" i="1"/>
  <c r="M29" i="1"/>
  <c r="N29" i="1"/>
  <c r="P29" i="1"/>
  <c r="I30" i="1"/>
  <c r="J30" i="1"/>
  <c r="O30" i="1"/>
  <c r="L30" i="1"/>
  <c r="M30" i="1"/>
  <c r="N30" i="1"/>
  <c r="P30" i="1"/>
  <c r="AB30" i="1" s="1"/>
  <c r="I31" i="1"/>
  <c r="J31" i="1"/>
  <c r="O31" i="1"/>
  <c r="L31" i="1"/>
  <c r="M31" i="1"/>
  <c r="N31" i="1"/>
  <c r="P31" i="1"/>
  <c r="I32" i="1"/>
  <c r="AQ32" i="1" s="1"/>
  <c r="J32" i="1"/>
  <c r="O32" i="1"/>
  <c r="L32" i="1"/>
  <c r="M32" i="1"/>
  <c r="N32" i="1"/>
  <c r="P32" i="1"/>
  <c r="I33" i="1"/>
  <c r="J33" i="1"/>
  <c r="O33" i="1"/>
  <c r="L33" i="1"/>
  <c r="M33" i="1"/>
  <c r="N33" i="1"/>
  <c r="P33" i="1"/>
  <c r="I34" i="1"/>
  <c r="J34" i="1"/>
  <c r="O34" i="1"/>
  <c r="AG34" i="1" s="1"/>
  <c r="L34" i="1"/>
  <c r="M34" i="1"/>
  <c r="N34" i="1"/>
  <c r="P34" i="1"/>
  <c r="AB34" i="1" s="1"/>
  <c r="I35" i="1"/>
  <c r="J35" i="1"/>
  <c r="O35" i="1"/>
  <c r="L35" i="1"/>
  <c r="M35" i="1"/>
  <c r="N35" i="1"/>
  <c r="P35" i="1"/>
  <c r="I36" i="1"/>
  <c r="J36" i="1"/>
  <c r="O36" i="1"/>
  <c r="L36" i="1"/>
  <c r="M36" i="1"/>
  <c r="N36" i="1"/>
  <c r="P36" i="1"/>
  <c r="I37" i="1"/>
  <c r="J37" i="1"/>
  <c r="O37" i="1"/>
  <c r="L37" i="1"/>
  <c r="M37" i="1"/>
  <c r="N37" i="1"/>
  <c r="P37" i="1"/>
  <c r="I38" i="1"/>
  <c r="J38" i="1"/>
  <c r="O38" i="1"/>
  <c r="AA38" i="1" s="1"/>
  <c r="L38" i="1"/>
  <c r="M38" i="1"/>
  <c r="N38" i="1"/>
  <c r="P38" i="1"/>
  <c r="I39" i="1"/>
  <c r="AQ39" i="1" s="1"/>
  <c r="J39" i="1"/>
  <c r="O39" i="1"/>
  <c r="L39" i="1"/>
  <c r="X39" i="1" s="1"/>
  <c r="M39" i="1"/>
  <c r="N39" i="1"/>
  <c r="P39" i="1"/>
  <c r="I40" i="1"/>
  <c r="J40" i="1"/>
  <c r="O40" i="1"/>
  <c r="L40" i="1"/>
  <c r="M40" i="1"/>
  <c r="N40" i="1"/>
  <c r="P40" i="1"/>
  <c r="I41" i="1"/>
  <c r="AS41" i="1" s="1"/>
  <c r="J41" i="1"/>
  <c r="O41" i="1"/>
  <c r="L41" i="1"/>
  <c r="M41" i="1"/>
  <c r="N41" i="1"/>
  <c r="P41" i="1"/>
  <c r="I42" i="1"/>
  <c r="AR42" i="1" s="1"/>
  <c r="J42" i="1"/>
  <c r="O42" i="1"/>
  <c r="L42" i="1"/>
  <c r="M42" i="1"/>
  <c r="N42" i="1"/>
  <c r="P42" i="1"/>
  <c r="AB42" i="1" s="1"/>
  <c r="I43" i="1"/>
  <c r="J43" i="1"/>
  <c r="O43" i="1"/>
  <c r="L43" i="1"/>
  <c r="AD43" i="1" s="1"/>
  <c r="M43" i="1"/>
  <c r="N43" i="1"/>
  <c r="P43" i="1"/>
  <c r="I44" i="1"/>
  <c r="AQ44" i="1" s="1"/>
  <c r="J44" i="1"/>
  <c r="O44" i="1"/>
  <c r="L44" i="1"/>
  <c r="M44" i="1"/>
  <c r="AE44" i="1" s="1"/>
  <c r="N44" i="1"/>
  <c r="P44" i="1"/>
  <c r="I45" i="1"/>
  <c r="J45" i="1"/>
  <c r="O45" i="1"/>
  <c r="L45" i="1"/>
  <c r="M45" i="1"/>
  <c r="N45" i="1"/>
  <c r="P45" i="1"/>
  <c r="I46" i="1"/>
  <c r="J46" i="1"/>
  <c r="O46" i="1"/>
  <c r="L46" i="1"/>
  <c r="M46" i="1"/>
  <c r="N46" i="1"/>
  <c r="P46" i="1"/>
  <c r="AB46" i="1" s="1"/>
  <c r="I47" i="1"/>
  <c r="AQ47" i="1" s="1"/>
  <c r="J47" i="1"/>
  <c r="O47" i="1"/>
  <c r="L47" i="1"/>
  <c r="M47" i="1"/>
  <c r="N47" i="1"/>
  <c r="P47" i="1"/>
  <c r="J48" i="1"/>
  <c r="O48" i="1"/>
  <c r="L48" i="1"/>
  <c r="M48" i="1"/>
  <c r="N48" i="1"/>
  <c r="P48" i="1"/>
  <c r="J49" i="1"/>
  <c r="O49" i="1"/>
  <c r="L49" i="1"/>
  <c r="M49" i="1"/>
  <c r="N49" i="1"/>
  <c r="P49" i="1"/>
  <c r="J50" i="1"/>
  <c r="O50" i="1"/>
  <c r="L50" i="1"/>
  <c r="M50" i="1"/>
  <c r="N50" i="1"/>
  <c r="P50" i="1"/>
  <c r="I51" i="1"/>
  <c r="J51" i="1"/>
  <c r="O51" i="1"/>
  <c r="AG51" i="1" s="1"/>
  <c r="L51" i="1"/>
  <c r="M51" i="1"/>
  <c r="N51" i="1"/>
  <c r="P51" i="1"/>
  <c r="AB51" i="1" s="1"/>
  <c r="I52" i="1"/>
  <c r="AP52" i="1"/>
  <c r="J52" i="1"/>
  <c r="O52" i="1"/>
  <c r="AG52" i="1" s="1"/>
  <c r="L52" i="1"/>
  <c r="M52" i="1"/>
  <c r="N52" i="1"/>
  <c r="P52" i="1"/>
  <c r="AH52" i="1" s="1"/>
  <c r="I53" i="1"/>
  <c r="J53" i="1"/>
  <c r="O53" i="1"/>
  <c r="L53" i="1"/>
  <c r="M53" i="1"/>
  <c r="N53" i="1"/>
  <c r="P53" i="1"/>
  <c r="I54" i="1"/>
  <c r="J54" i="1"/>
  <c r="O54" i="1"/>
  <c r="L54" i="1"/>
  <c r="M54" i="1"/>
  <c r="Y54" i="1" s="1"/>
  <c r="N54" i="1"/>
  <c r="P54" i="1"/>
  <c r="I55" i="1"/>
  <c r="J55" i="1"/>
  <c r="O55" i="1"/>
  <c r="L55" i="1"/>
  <c r="M55" i="1"/>
  <c r="N55" i="1"/>
  <c r="P55" i="1"/>
  <c r="I56" i="1"/>
  <c r="J56" i="1"/>
  <c r="O56" i="1"/>
  <c r="AG56" i="1" s="1"/>
  <c r="L56" i="1"/>
  <c r="M56" i="1"/>
  <c r="N56" i="1"/>
  <c r="P56" i="1"/>
  <c r="AH56" i="1" s="1"/>
  <c r="I57" i="1"/>
  <c r="AS57" i="1" s="1"/>
  <c r="J57" i="1"/>
  <c r="O57" i="1"/>
  <c r="L57" i="1"/>
  <c r="M57" i="1"/>
  <c r="N57" i="1"/>
  <c r="P57" i="1"/>
  <c r="I58" i="1"/>
  <c r="J58" i="1"/>
  <c r="O58" i="1"/>
  <c r="L58" i="1"/>
  <c r="M58" i="1"/>
  <c r="AE58" i="1" s="1"/>
  <c r="N58" i="1"/>
  <c r="P58" i="1"/>
  <c r="AB58" i="1" s="1"/>
  <c r="I59" i="1"/>
  <c r="AQ59" i="1" s="1"/>
  <c r="J59" i="1"/>
  <c r="S59" i="1" s="1"/>
  <c r="O59" i="1"/>
  <c r="L59" i="1"/>
  <c r="M59" i="1"/>
  <c r="N59" i="1"/>
  <c r="P59" i="1"/>
  <c r="I60" i="1"/>
  <c r="AP60" i="1" s="1"/>
  <c r="J60" i="1"/>
  <c r="O60" i="1"/>
  <c r="L60" i="1"/>
  <c r="M60" i="1"/>
  <c r="N60" i="1"/>
  <c r="P60" i="1"/>
  <c r="I61" i="1"/>
  <c r="J61" i="1"/>
  <c r="O61" i="1"/>
  <c r="L61" i="1"/>
  <c r="AD61" i="1" s="1"/>
  <c r="M61" i="1"/>
  <c r="N61" i="1"/>
  <c r="P61" i="1"/>
  <c r="I62" i="1"/>
  <c r="J62" i="1"/>
  <c r="O62" i="1"/>
  <c r="L62" i="1"/>
  <c r="X62" i="1" s="1"/>
  <c r="M62" i="1"/>
  <c r="AE62" i="1" s="1"/>
  <c r="N62" i="1"/>
  <c r="P62" i="1"/>
  <c r="I63" i="1"/>
  <c r="J63" i="1"/>
  <c r="AG63" i="1" s="1"/>
  <c r="O63" i="1"/>
  <c r="L63" i="1"/>
  <c r="M63" i="1"/>
  <c r="N63" i="1"/>
  <c r="P63" i="1"/>
  <c r="I64" i="1"/>
  <c r="AT64" i="1" s="1"/>
  <c r="J64" i="1"/>
  <c r="O64" i="1"/>
  <c r="U64" i="1" s="1"/>
  <c r="L64" i="1"/>
  <c r="M64" i="1"/>
  <c r="N64" i="1"/>
  <c r="P64" i="1"/>
  <c r="I65" i="1"/>
  <c r="AS65" i="1" s="1"/>
  <c r="J65" i="1"/>
  <c r="O65" i="1"/>
  <c r="L65" i="1"/>
  <c r="M65" i="1"/>
  <c r="N65" i="1"/>
  <c r="P65" i="1"/>
  <c r="I66" i="1"/>
  <c r="J66" i="1"/>
  <c r="O66" i="1"/>
  <c r="L66" i="1"/>
  <c r="M66" i="1"/>
  <c r="Y66" i="1" s="1"/>
  <c r="N66" i="1"/>
  <c r="P66" i="1"/>
  <c r="I67" i="1"/>
  <c r="J67" i="1"/>
  <c r="AG67" i="1" s="1"/>
  <c r="O67" i="1"/>
  <c r="L67" i="1"/>
  <c r="M67" i="1"/>
  <c r="N67" i="1"/>
  <c r="P67" i="1"/>
  <c r="I68" i="1"/>
  <c r="J68" i="1"/>
  <c r="O68" i="1"/>
  <c r="AA68" i="1" s="1"/>
  <c r="L68" i="1"/>
  <c r="M68" i="1"/>
  <c r="N68" i="1"/>
  <c r="P68" i="1"/>
  <c r="AB68" i="1" s="1"/>
  <c r="I69" i="1"/>
  <c r="AP69" i="1" s="1"/>
  <c r="J69" i="1"/>
  <c r="O69" i="1"/>
  <c r="L69" i="1"/>
  <c r="M69" i="1"/>
  <c r="N69" i="1"/>
  <c r="P69" i="1"/>
  <c r="I70" i="1"/>
  <c r="I71" i="1"/>
  <c r="AR71" i="1" s="1"/>
  <c r="J70" i="1"/>
  <c r="O70" i="1"/>
  <c r="L70" i="1"/>
  <c r="M70" i="1"/>
  <c r="N70" i="1"/>
  <c r="P70" i="1"/>
  <c r="J71" i="1"/>
  <c r="AB71" i="1" s="1"/>
  <c r="O71" i="1"/>
  <c r="L71" i="1"/>
  <c r="M71" i="1"/>
  <c r="N71" i="1"/>
  <c r="P71" i="1"/>
  <c r="I76" i="1"/>
  <c r="R76" i="1"/>
  <c r="I78" i="1"/>
  <c r="P78" i="1" s="1"/>
  <c r="I79" i="1"/>
  <c r="P79" i="1" s="1"/>
  <c r="R79" i="1"/>
  <c r="I80" i="1"/>
  <c r="R80" i="1"/>
  <c r="I81" i="1"/>
  <c r="R81" i="1"/>
  <c r="I82" i="1"/>
  <c r="P82" i="1" s="1"/>
  <c r="R82" i="1"/>
  <c r="I83" i="1"/>
  <c r="P83" i="1" s="1"/>
  <c r="R83" i="1"/>
  <c r="I84" i="1"/>
  <c r="P84" i="1" s="1"/>
  <c r="R84" i="1"/>
  <c r="I85" i="1"/>
  <c r="R85" i="1"/>
  <c r="I86" i="1"/>
  <c r="P86" i="1" s="1"/>
  <c r="R86" i="1"/>
  <c r="I87" i="1"/>
  <c r="P87" i="1" s="1"/>
  <c r="R87" i="1"/>
  <c r="I88" i="1"/>
  <c r="P88" i="1" s="1"/>
  <c r="R88" i="1"/>
  <c r="I89" i="1"/>
  <c r="P89" i="1" s="1"/>
  <c r="R89" i="1"/>
  <c r="I90" i="1"/>
  <c r="P90" i="1" s="1"/>
  <c r="R90" i="1"/>
  <c r="I91" i="1"/>
  <c r="P91" i="1" s="1"/>
  <c r="R91" i="1"/>
  <c r="I92" i="1"/>
  <c r="P92" i="1" s="1"/>
  <c r="R92" i="1"/>
  <c r="I93" i="1"/>
  <c r="R93" i="1"/>
  <c r="I94" i="1"/>
  <c r="P94" i="1" s="1"/>
  <c r="R94" i="1"/>
  <c r="I95" i="1"/>
  <c r="P95" i="1" s="1"/>
  <c r="R95" i="1"/>
  <c r="I96" i="1"/>
  <c r="R96" i="1"/>
  <c r="I97" i="1"/>
  <c r="P97" i="1" s="1"/>
  <c r="R97" i="1"/>
  <c r="I98" i="1"/>
  <c r="P98" i="1" s="1"/>
  <c r="R98" i="1"/>
  <c r="I99" i="1"/>
  <c r="P99" i="1" s="1"/>
  <c r="R99" i="1"/>
  <c r="I100" i="1"/>
  <c r="P100" i="1" s="1"/>
  <c r="R100" i="1"/>
  <c r="I101" i="1"/>
  <c r="R101" i="1"/>
  <c r="I102" i="1"/>
  <c r="P102" i="1" s="1"/>
  <c r="R102" i="1"/>
  <c r="I103" i="1"/>
  <c r="P103" i="1" s="1"/>
  <c r="R103" i="1"/>
  <c r="I104" i="1"/>
  <c r="P104" i="1" s="1"/>
  <c r="R104" i="1"/>
  <c r="I105" i="1"/>
  <c r="P105" i="1" s="1"/>
  <c r="R105" i="1"/>
  <c r="I106" i="1"/>
  <c r="P106" i="1" s="1"/>
  <c r="R106" i="1"/>
  <c r="I107" i="1"/>
  <c r="P107" i="1" s="1"/>
  <c r="R107" i="1"/>
  <c r="I108" i="1"/>
  <c r="P108" i="1" s="1"/>
  <c r="R108" i="1"/>
  <c r="I109" i="1"/>
  <c r="R109" i="1"/>
  <c r="I110" i="1"/>
  <c r="P110" i="1" s="1"/>
  <c r="R110" i="1"/>
  <c r="I111" i="1"/>
  <c r="P111" i="1" s="1"/>
  <c r="R111" i="1"/>
  <c r="I112" i="1"/>
  <c r="P112" i="1" s="1"/>
  <c r="R112" i="1"/>
  <c r="I113" i="1"/>
  <c r="P113" i="1" s="1"/>
  <c r="R113" i="1"/>
  <c r="I114" i="1"/>
  <c r="P114" i="1" s="1"/>
  <c r="R114" i="1"/>
  <c r="I115" i="1"/>
  <c r="P115" i="1" s="1"/>
  <c r="R115" i="1"/>
  <c r="I116" i="1"/>
  <c r="P116" i="1" s="1"/>
  <c r="R116" i="1"/>
  <c r="I117" i="1"/>
  <c r="R117" i="1"/>
  <c r="I118" i="1"/>
  <c r="P118" i="1" s="1"/>
  <c r="R118" i="1"/>
  <c r="I119" i="1"/>
  <c r="P119" i="1" s="1"/>
  <c r="R119" i="1"/>
  <c r="I120" i="1"/>
  <c r="P120" i="1" s="1"/>
  <c r="R120" i="1"/>
  <c r="I121" i="1"/>
  <c r="P121" i="1" s="1"/>
  <c r="R121" i="1"/>
  <c r="I122" i="1"/>
  <c r="P122" i="1" s="1"/>
  <c r="R122" i="1"/>
  <c r="I123" i="1"/>
  <c r="P123" i="1" s="1"/>
  <c r="R123" i="1"/>
  <c r="I124" i="1"/>
  <c r="P124" i="1" s="1"/>
  <c r="R124" i="1"/>
  <c r="I125" i="1"/>
  <c r="R125" i="1"/>
  <c r="I126" i="1"/>
  <c r="P126" i="1" s="1"/>
  <c r="R126" i="1"/>
  <c r="I127" i="1"/>
  <c r="P127" i="1" s="1"/>
  <c r="R127" i="1"/>
  <c r="I128" i="1"/>
  <c r="P128" i="1" s="1"/>
  <c r="R128" i="1"/>
  <c r="I129" i="1"/>
  <c r="P129" i="1" s="1"/>
  <c r="R129" i="1"/>
  <c r="I130" i="1"/>
  <c r="P130" i="1" s="1"/>
  <c r="R130" i="1"/>
  <c r="I131" i="1"/>
  <c r="P131" i="1" s="1"/>
  <c r="R131" i="1"/>
  <c r="I132" i="1"/>
  <c r="P132" i="1" s="1"/>
  <c r="R132" i="1"/>
  <c r="I133" i="1"/>
  <c r="P133" i="1" s="1"/>
  <c r="R133" i="1"/>
  <c r="I134" i="1"/>
  <c r="P134" i="1" s="1"/>
  <c r="R134" i="1"/>
  <c r="I135" i="1"/>
  <c r="P135" i="1" s="1"/>
  <c r="R135" i="1"/>
  <c r="I136" i="1"/>
  <c r="P136" i="1" s="1"/>
  <c r="R136" i="1"/>
  <c r="I137" i="1"/>
  <c r="P137" i="1" s="1"/>
  <c r="R137" i="1"/>
  <c r="H9" i="2"/>
  <c r="P9" i="2" s="1"/>
  <c r="O9" i="2"/>
  <c r="H10" i="2"/>
  <c r="P10" i="2" s="1"/>
  <c r="H11" i="2"/>
  <c r="P11" i="2" s="1"/>
  <c r="H12" i="2"/>
  <c r="P12" i="2" s="1"/>
  <c r="H13" i="2"/>
  <c r="P13" i="2" s="1"/>
  <c r="H14" i="2"/>
  <c r="P14" i="2" s="1"/>
  <c r="H15" i="2"/>
  <c r="P15" i="2" s="1"/>
  <c r="H16" i="2"/>
  <c r="P16" i="2" s="1"/>
  <c r="H17" i="2"/>
  <c r="P17" i="2" s="1"/>
  <c r="H18" i="2"/>
  <c r="P18" i="2" s="1"/>
  <c r="H19" i="2"/>
  <c r="P19" i="2" s="1"/>
  <c r="H20" i="2"/>
  <c r="P20" i="2" s="1"/>
  <c r="H21" i="2"/>
  <c r="P21" i="2" s="1"/>
  <c r="H22" i="2"/>
  <c r="P22" i="2" s="1"/>
  <c r="H23" i="2"/>
  <c r="P23" i="2" s="1"/>
  <c r="H24" i="2"/>
  <c r="P24" i="2" s="1"/>
  <c r="H25" i="2"/>
  <c r="P25" i="2" s="1"/>
  <c r="H26" i="2"/>
  <c r="P26" i="2" s="1"/>
  <c r="H27" i="2"/>
  <c r="P27" i="2" s="1"/>
  <c r="H28" i="2"/>
  <c r="P28" i="2" s="1"/>
  <c r="H29" i="2"/>
  <c r="P29" i="2" s="1"/>
  <c r="H30" i="2"/>
  <c r="P30" i="2" s="1"/>
  <c r="H31" i="2"/>
  <c r="P31" i="2" s="1"/>
  <c r="H32" i="2"/>
  <c r="P32" i="2" s="1"/>
  <c r="H33" i="2"/>
  <c r="P33" i="2" s="1"/>
  <c r="H34" i="2"/>
  <c r="P34" i="2" s="1"/>
  <c r="H35" i="2"/>
  <c r="P35" i="2" s="1"/>
  <c r="H36" i="2"/>
  <c r="P36" i="2" s="1"/>
  <c r="H37" i="2"/>
  <c r="P37" i="2" s="1"/>
  <c r="H38" i="2"/>
  <c r="P38" i="2" s="1"/>
  <c r="H39" i="2"/>
  <c r="P39" i="2" s="1"/>
  <c r="H40" i="2"/>
  <c r="P40" i="2" s="1"/>
  <c r="H41" i="2"/>
  <c r="P41" i="2" s="1"/>
  <c r="H42" i="2"/>
  <c r="P42" i="2" s="1"/>
  <c r="H43" i="2"/>
  <c r="P43" i="2" s="1"/>
  <c r="H44" i="2"/>
  <c r="P44" i="2" s="1"/>
  <c r="N54" i="4"/>
  <c r="L54" i="4"/>
  <c r="O54" i="4"/>
  <c r="L137" i="1"/>
  <c r="L135" i="1"/>
  <c r="L133" i="1"/>
  <c r="L131" i="1"/>
  <c r="L129" i="1"/>
  <c r="L127" i="1"/>
  <c r="L125" i="1"/>
  <c r="L123" i="1"/>
  <c r="L121" i="1"/>
  <c r="L119" i="1"/>
  <c r="L117" i="1"/>
  <c r="L115" i="1"/>
  <c r="L113" i="1"/>
  <c r="L111" i="1"/>
  <c r="L109" i="1"/>
  <c r="L107" i="1"/>
  <c r="L105" i="1"/>
  <c r="L103" i="1"/>
  <c r="L101" i="1"/>
  <c r="L99" i="1"/>
  <c r="L97" i="1"/>
  <c r="L95" i="1"/>
  <c r="L93" i="1"/>
  <c r="L91" i="1"/>
  <c r="L89" i="1"/>
  <c r="L87" i="1"/>
  <c r="L85" i="1"/>
  <c r="L83" i="1"/>
  <c r="L81" i="1"/>
  <c r="L79" i="1"/>
  <c r="L77" i="1"/>
  <c r="P96" i="1"/>
  <c r="P80" i="1"/>
  <c r="L132" i="1"/>
  <c r="L116" i="1"/>
  <c r="L100" i="1"/>
  <c r="L84" i="1"/>
  <c r="L78" i="1"/>
  <c r="P125" i="1"/>
  <c r="P117" i="1"/>
  <c r="P109" i="1"/>
  <c r="P101" i="1"/>
  <c r="P93" i="1"/>
  <c r="P85" i="1"/>
  <c r="P81" i="1"/>
  <c r="P77" i="1"/>
  <c r="V10" i="1"/>
  <c r="S10" i="1"/>
  <c r="R10" i="1"/>
  <c r="J24" i="4"/>
  <c r="K55" i="4"/>
  <c r="L55" i="4"/>
  <c r="K57" i="4"/>
  <c r="L58" i="4"/>
  <c r="M59" i="4"/>
  <c r="N60" i="4"/>
  <c r="O57" i="4"/>
  <c r="N61" i="4"/>
  <c r="N66" i="4"/>
  <c r="O65" i="4"/>
  <c r="K65" i="4"/>
  <c r="L64" i="4"/>
  <c r="M63" i="4"/>
  <c r="K54" i="4"/>
  <c r="J49" i="4"/>
  <c r="J45" i="4"/>
  <c r="J33" i="4"/>
  <c r="J29" i="4"/>
  <c r="O55" i="4"/>
  <c r="K60" i="4"/>
  <c r="K56" i="4"/>
  <c r="L57" i="4"/>
  <c r="Q57" i="4" s="1"/>
  <c r="M58" i="4"/>
  <c r="O60" i="4"/>
  <c r="O56" i="4"/>
  <c r="M61" i="4"/>
  <c r="M66" i="4"/>
  <c r="N65" i="4"/>
  <c r="O64" i="4"/>
  <c r="K64" i="4"/>
  <c r="L63" i="4"/>
  <c r="M62" i="4"/>
  <c r="J23" i="4"/>
  <c r="J48" i="4"/>
  <c r="J44" i="4"/>
  <c r="J40" i="4"/>
  <c r="J36" i="4"/>
  <c r="J32" i="4"/>
  <c r="J28" i="4"/>
  <c r="N55" i="4"/>
  <c r="K59" i="4"/>
  <c r="L60" i="4"/>
  <c r="L56" i="4"/>
  <c r="M57" i="4"/>
  <c r="N58" i="4"/>
  <c r="Q58" i="4" s="1"/>
  <c r="O59" i="4"/>
  <c r="K61" i="4"/>
  <c r="L61" i="4"/>
  <c r="L66" i="4"/>
  <c r="M65" i="4"/>
  <c r="O63" i="4"/>
  <c r="K63" i="4"/>
  <c r="L62" i="4"/>
  <c r="M55" i="4"/>
  <c r="K58" i="4"/>
  <c r="L59" i="4"/>
  <c r="M60" i="4"/>
  <c r="M56" i="4"/>
  <c r="N57" i="4"/>
  <c r="O58" i="4"/>
  <c r="O61" i="4"/>
  <c r="O66" i="4"/>
  <c r="K66" i="4"/>
  <c r="U10" i="1"/>
  <c r="AE49" i="1"/>
  <c r="AG47" i="1"/>
  <c r="AG43" i="1"/>
  <c r="AG39" i="1"/>
  <c r="AG35" i="1"/>
  <c r="AG31" i="1"/>
  <c r="AG27" i="1"/>
  <c r="AG23" i="1"/>
  <c r="AG19" i="1"/>
  <c r="AS69" i="1"/>
  <c r="AP64" i="1"/>
  <c r="AQ71" i="1"/>
  <c r="AP68" i="1"/>
  <c r="AT60" i="1"/>
  <c r="AT52" i="1"/>
  <c r="AQ43" i="1"/>
  <c r="AT68" i="1"/>
  <c r="AP63" i="1"/>
  <c r="AZ63" i="1"/>
  <c r="AR63" i="1"/>
  <c r="BD55" i="1"/>
  <c r="AW55" i="1"/>
  <c r="AP55" i="1"/>
  <c r="AT55" i="1"/>
  <c r="BC55" i="1"/>
  <c r="AV55" i="1"/>
  <c r="AZ55" i="1"/>
  <c r="BB55" i="1"/>
  <c r="BF55" i="1"/>
  <c r="AY55" i="1"/>
  <c r="AR55" i="1"/>
  <c r="AX55" i="1"/>
  <c r="BE38" i="1"/>
  <c r="AX38" i="1"/>
  <c r="AQ38" i="1"/>
  <c r="BD38" i="1"/>
  <c r="AW38" i="1"/>
  <c r="BC38" i="1"/>
  <c r="AS38" i="1"/>
  <c r="AY38" i="1"/>
  <c r="BB17" i="1"/>
  <c r="BF17" i="1"/>
  <c r="AY17" i="1"/>
  <c r="AR17" i="1"/>
  <c r="BE17" i="1"/>
  <c r="AX17" i="1"/>
  <c r="BD17" i="1"/>
  <c r="AP17" i="1"/>
  <c r="AT17" i="1"/>
  <c r="AV17" i="1"/>
  <c r="AZ17" i="1"/>
  <c r="AS17" i="1"/>
  <c r="AW67" i="1"/>
  <c r="AZ67" i="1"/>
  <c r="BD51" i="1"/>
  <c r="AW51" i="1"/>
  <c r="AP51" i="1"/>
  <c r="AT51" i="1"/>
  <c r="BC51" i="1"/>
  <c r="AV51" i="1"/>
  <c r="AZ51" i="1"/>
  <c r="BB51" i="1"/>
  <c r="BF51" i="1"/>
  <c r="AR51" i="1"/>
  <c r="AX51" i="1"/>
  <c r="BE46" i="1"/>
  <c r="AX46" i="1"/>
  <c r="AQ46" i="1"/>
  <c r="BD46" i="1"/>
  <c r="AW46" i="1"/>
  <c r="BC46" i="1"/>
  <c r="AS46" i="1"/>
  <c r="AY46" i="1"/>
  <c r="BE22" i="1"/>
  <c r="AX22" i="1"/>
  <c r="AQ22" i="1"/>
  <c r="BD22" i="1"/>
  <c r="AW22" i="1"/>
  <c r="BC22" i="1"/>
  <c r="AV22" i="1"/>
  <c r="AS22" i="1"/>
  <c r="AY22" i="1"/>
  <c r="AR22" i="1"/>
  <c r="BE18" i="1"/>
  <c r="AX18" i="1"/>
  <c r="AQ18" i="1"/>
  <c r="BD18" i="1"/>
  <c r="AW18" i="1"/>
  <c r="AT18" i="1"/>
  <c r="BC18" i="1"/>
  <c r="AS18" i="1"/>
  <c r="AY18" i="1"/>
  <c r="AR18" i="1"/>
  <c r="BC70" i="1"/>
  <c r="BF70" i="1"/>
  <c r="BD66" i="1"/>
  <c r="AV66" i="1"/>
  <c r="AY66" i="1"/>
  <c r="AQ62" i="1"/>
  <c r="BF62" i="1"/>
  <c r="BD58" i="1"/>
  <c r="AV58" i="1"/>
  <c r="AY58" i="1"/>
  <c r="AQ54" i="1"/>
  <c r="BF54" i="1"/>
  <c r="BB45" i="1"/>
  <c r="BF45" i="1"/>
  <c r="AY45" i="1"/>
  <c r="AR45" i="1"/>
  <c r="BE45" i="1"/>
  <c r="AX45" i="1"/>
  <c r="BD45" i="1"/>
  <c r="AP45" i="1"/>
  <c r="AT45" i="1"/>
  <c r="BC45" i="1"/>
  <c r="AV45" i="1"/>
  <c r="AZ45" i="1"/>
  <c r="BB41" i="1"/>
  <c r="BF41" i="1"/>
  <c r="AY41" i="1"/>
  <c r="AR41" i="1"/>
  <c r="BE41" i="1"/>
  <c r="AX41" i="1"/>
  <c r="BD41" i="1"/>
  <c r="AP41" i="1"/>
  <c r="AT41" i="1"/>
  <c r="BC41" i="1"/>
  <c r="AV41" i="1"/>
  <c r="AZ41" i="1"/>
  <c r="BB37" i="1"/>
  <c r="BF37" i="1"/>
  <c r="AY37" i="1"/>
  <c r="AR37" i="1"/>
  <c r="BE37" i="1"/>
  <c r="AX37" i="1"/>
  <c r="BD37" i="1"/>
  <c r="AP37" i="1"/>
  <c r="AT37" i="1"/>
  <c r="AV37" i="1"/>
  <c r="AZ37" i="1"/>
  <c r="AS37" i="1"/>
  <c r="BB33" i="1"/>
  <c r="BF33" i="1"/>
  <c r="AY33" i="1"/>
  <c r="AR33" i="1"/>
  <c r="BE33" i="1"/>
  <c r="AX33" i="1"/>
  <c r="BD33" i="1"/>
  <c r="AP33" i="1"/>
  <c r="AT33" i="1"/>
  <c r="AV33" i="1"/>
  <c r="AZ33" i="1"/>
  <c r="AS33" i="1"/>
  <c r="BB29" i="1"/>
  <c r="BF29" i="1"/>
  <c r="AY29" i="1"/>
  <c r="AR29" i="1"/>
  <c r="BE29" i="1"/>
  <c r="AX29" i="1"/>
  <c r="BD29" i="1"/>
  <c r="AP29" i="1"/>
  <c r="AT29" i="1"/>
  <c r="AV29" i="1"/>
  <c r="AZ29" i="1"/>
  <c r="AS29" i="1"/>
  <c r="BB25" i="1"/>
  <c r="BF25" i="1"/>
  <c r="AY25" i="1"/>
  <c r="AR25" i="1"/>
  <c r="BE25" i="1"/>
  <c r="AX25" i="1"/>
  <c r="BD25" i="1"/>
  <c r="AP25" i="1"/>
  <c r="AT25" i="1"/>
  <c r="AV25" i="1"/>
  <c r="AZ25" i="1"/>
  <c r="AS25" i="1"/>
  <c r="BB21" i="1"/>
  <c r="BF21" i="1"/>
  <c r="AY21" i="1"/>
  <c r="AR21" i="1"/>
  <c r="BE21" i="1"/>
  <c r="AX21" i="1"/>
  <c r="BD21" i="1"/>
  <c r="AW21" i="1"/>
  <c r="AP21" i="1"/>
  <c r="AT21" i="1"/>
  <c r="AV21" i="1"/>
  <c r="AZ21" i="1"/>
  <c r="AS21" i="1"/>
  <c r="AX14" i="1"/>
  <c r="AQ14" i="1"/>
  <c r="AT14" i="1"/>
  <c r="AS14" i="1"/>
  <c r="AY14" i="1"/>
  <c r="AR14" i="1"/>
  <c r="BC48" i="1"/>
  <c r="AV48" i="1"/>
  <c r="AZ48" i="1"/>
  <c r="AS48" i="1"/>
  <c r="BB48" i="1"/>
  <c r="BF48" i="1"/>
  <c r="AY48" i="1"/>
  <c r="BE48" i="1"/>
  <c r="AX48" i="1"/>
  <c r="AQ48" i="1"/>
  <c r="AW48" i="1"/>
  <c r="AQ67" i="1"/>
  <c r="AQ51" i="1"/>
  <c r="AR38" i="1"/>
  <c r="AT69" i="1"/>
  <c r="AQ68" i="1"/>
  <c r="AR67" i="1"/>
  <c r="AP58" i="1"/>
  <c r="BE34" i="1"/>
  <c r="AX34" i="1"/>
  <c r="AQ34" i="1"/>
  <c r="BD34" i="1"/>
  <c r="AW34" i="1"/>
  <c r="BC34" i="1"/>
  <c r="AZ34" i="1"/>
  <c r="AS34" i="1"/>
  <c r="AY34" i="1"/>
  <c r="AR34" i="1"/>
  <c r="BE26" i="1"/>
  <c r="AX26" i="1"/>
  <c r="AQ26" i="1"/>
  <c r="BD26" i="1"/>
  <c r="AW26" i="1"/>
  <c r="BC26" i="1"/>
  <c r="AS26" i="1"/>
  <c r="AY26" i="1"/>
  <c r="AR26" i="1"/>
  <c r="AW15" i="1"/>
  <c r="AP15" i="1"/>
  <c r="AT15" i="1"/>
  <c r="BC15" i="1"/>
  <c r="AV15" i="1"/>
  <c r="AZ15" i="1"/>
  <c r="BB15" i="1"/>
  <c r="BF15" i="1"/>
  <c r="AX15" i="1"/>
  <c r="AQ15" i="1"/>
  <c r="BD71" i="1"/>
  <c r="AW71" i="1"/>
  <c r="BC71" i="1"/>
  <c r="AV71" i="1"/>
  <c r="AZ71" i="1"/>
  <c r="BB71" i="1"/>
  <c r="BF71" i="1"/>
  <c r="AX71" i="1"/>
  <c r="BB69" i="1"/>
  <c r="BF69" i="1"/>
  <c r="AY69" i="1"/>
  <c r="BE69" i="1"/>
  <c r="AX69" i="1"/>
  <c r="BD69" i="1"/>
  <c r="AV69" i="1"/>
  <c r="AZ69" i="1"/>
  <c r="BB65" i="1"/>
  <c r="BF65" i="1"/>
  <c r="AY65" i="1"/>
  <c r="AR65" i="1"/>
  <c r="BE65" i="1"/>
  <c r="AX65" i="1"/>
  <c r="BD65" i="1"/>
  <c r="AP65" i="1"/>
  <c r="AT65" i="1"/>
  <c r="AV65" i="1"/>
  <c r="AZ65" i="1"/>
  <c r="BB61" i="1"/>
  <c r="BF61" i="1"/>
  <c r="AY61" i="1"/>
  <c r="AR61" i="1"/>
  <c r="BE61" i="1"/>
  <c r="AX61" i="1"/>
  <c r="BD61" i="1"/>
  <c r="AP61" i="1"/>
  <c r="AT61" i="1"/>
  <c r="BC61" i="1"/>
  <c r="AV61" i="1"/>
  <c r="AZ61" i="1"/>
  <c r="BB57" i="1"/>
  <c r="BF57" i="1"/>
  <c r="AY57" i="1"/>
  <c r="AR57" i="1"/>
  <c r="BE57" i="1"/>
  <c r="AX57" i="1"/>
  <c r="BD57" i="1"/>
  <c r="AP57" i="1"/>
  <c r="AT57" i="1"/>
  <c r="BC57" i="1"/>
  <c r="AV57" i="1"/>
  <c r="AZ57" i="1"/>
  <c r="BB53" i="1"/>
  <c r="BF53" i="1"/>
  <c r="AY53" i="1"/>
  <c r="AR53" i="1"/>
  <c r="BE53" i="1"/>
  <c r="AX53" i="1"/>
  <c r="BD53" i="1"/>
  <c r="AP53" i="1"/>
  <c r="AT53" i="1"/>
  <c r="AV53" i="1"/>
  <c r="AZ53" i="1"/>
  <c r="BF40" i="1"/>
  <c r="AV36" i="1"/>
  <c r="AY32" i="1"/>
  <c r="BD28" i="1"/>
  <c r="BF20" i="1"/>
  <c r="BB49" i="1"/>
  <c r="BF49" i="1"/>
  <c r="AY49" i="1"/>
  <c r="AR49" i="1"/>
  <c r="BE49" i="1"/>
  <c r="AX49" i="1"/>
  <c r="BD49" i="1"/>
  <c r="AP49" i="1"/>
  <c r="AT49" i="1"/>
  <c r="AV49" i="1"/>
  <c r="AZ49" i="1"/>
  <c r="BE50" i="1"/>
  <c r="AX50" i="1"/>
  <c r="AQ50" i="1"/>
  <c r="BD50" i="1"/>
  <c r="AW50" i="1"/>
  <c r="BC50" i="1"/>
  <c r="AZ50" i="1"/>
  <c r="AS50" i="1"/>
  <c r="AY50" i="1"/>
  <c r="AR46" i="1"/>
  <c r="AP70" i="1"/>
  <c r="AS61" i="1"/>
  <c r="AR58" i="1"/>
  <c r="AQ55" i="1"/>
  <c r="AS53" i="1"/>
  <c r="AR50" i="1"/>
  <c r="AT48" i="1"/>
  <c r="AS45" i="1"/>
  <c r="BD59" i="1"/>
  <c r="AW59" i="1"/>
  <c r="AP59" i="1"/>
  <c r="AT59" i="1"/>
  <c r="BC59" i="1"/>
  <c r="AV59" i="1"/>
  <c r="AZ59" i="1"/>
  <c r="BB59" i="1"/>
  <c r="BF59" i="1"/>
  <c r="AR59" i="1"/>
  <c r="AX59" i="1"/>
  <c r="BE42" i="1"/>
  <c r="AX42" i="1"/>
  <c r="AQ42" i="1"/>
  <c r="BD42" i="1"/>
  <c r="AW42" i="1"/>
  <c r="BC42" i="1"/>
  <c r="AS42" i="1"/>
  <c r="BB42" i="1"/>
  <c r="AY42" i="1"/>
  <c r="BE30" i="1"/>
  <c r="AX30" i="1"/>
  <c r="AQ30" i="1"/>
  <c r="BD30" i="1"/>
  <c r="AW30" i="1"/>
  <c r="BC30" i="1"/>
  <c r="AS30" i="1"/>
  <c r="BF30" i="1"/>
  <c r="AY30" i="1"/>
  <c r="AR30" i="1"/>
  <c r="BC12" i="1"/>
  <c r="AV12" i="1"/>
  <c r="AZ12" i="1"/>
  <c r="AS12" i="1"/>
  <c r="BB12" i="1"/>
  <c r="BF12" i="1"/>
  <c r="AY12" i="1"/>
  <c r="BE12" i="1"/>
  <c r="AW12" i="1"/>
  <c r="AP12" i="1"/>
  <c r="AT12" i="1"/>
  <c r="P76" i="1"/>
  <c r="Q76" i="1"/>
  <c r="BC68" i="1"/>
  <c r="AV68" i="1"/>
  <c r="AZ68" i="1"/>
  <c r="BB68" i="1"/>
  <c r="BF68" i="1"/>
  <c r="AY68" i="1"/>
  <c r="BE68" i="1"/>
  <c r="BD68" i="1"/>
  <c r="AW68" i="1"/>
  <c r="BC64" i="1"/>
  <c r="AV64" i="1"/>
  <c r="AZ64" i="1"/>
  <c r="AS64" i="1"/>
  <c r="BB64" i="1"/>
  <c r="BF64" i="1"/>
  <c r="AY64" i="1"/>
  <c r="BE64" i="1"/>
  <c r="AQ64" i="1"/>
  <c r="AW64" i="1"/>
  <c r="BC60" i="1"/>
  <c r="AV60" i="1"/>
  <c r="AZ60" i="1"/>
  <c r="AS60" i="1"/>
  <c r="BB60" i="1"/>
  <c r="BF60" i="1"/>
  <c r="AY60" i="1"/>
  <c r="BE60" i="1"/>
  <c r="AQ60" i="1"/>
  <c r="AW60" i="1"/>
  <c r="BC56" i="1"/>
  <c r="BB56" i="1"/>
  <c r="BC52" i="1"/>
  <c r="AV52" i="1"/>
  <c r="AZ52" i="1"/>
  <c r="AS52" i="1"/>
  <c r="BB52" i="1"/>
  <c r="BF52" i="1"/>
  <c r="AY52" i="1"/>
  <c r="BE52" i="1"/>
  <c r="AQ52" i="1"/>
  <c r="BD52" i="1"/>
  <c r="AW52" i="1"/>
  <c r="BD47" i="1"/>
  <c r="AW47" i="1"/>
  <c r="AP47" i="1"/>
  <c r="AT47" i="1"/>
  <c r="BC47" i="1"/>
  <c r="AV47" i="1"/>
  <c r="AZ47" i="1"/>
  <c r="BB47" i="1"/>
  <c r="BF47" i="1"/>
  <c r="AR47" i="1"/>
  <c r="BE47" i="1"/>
  <c r="AX47" i="1"/>
  <c r="BD43" i="1"/>
  <c r="AW43" i="1"/>
  <c r="AP43" i="1"/>
  <c r="AT43" i="1"/>
  <c r="BC43" i="1"/>
  <c r="AV43" i="1"/>
  <c r="AZ43" i="1"/>
  <c r="BB43" i="1"/>
  <c r="BF43" i="1"/>
  <c r="AR43" i="1"/>
  <c r="AX43" i="1"/>
  <c r="BD39" i="1"/>
  <c r="AW39" i="1"/>
  <c r="AP39" i="1"/>
  <c r="AT39" i="1"/>
  <c r="BC39" i="1"/>
  <c r="AV39" i="1"/>
  <c r="AZ39" i="1"/>
  <c r="BB39" i="1"/>
  <c r="BF39" i="1"/>
  <c r="AR39" i="1"/>
  <c r="AX39" i="1"/>
  <c r="BD35" i="1"/>
  <c r="AW35" i="1"/>
  <c r="AP35" i="1"/>
  <c r="AT35" i="1"/>
  <c r="BC35" i="1"/>
  <c r="AV35" i="1"/>
  <c r="AZ35" i="1"/>
  <c r="BB35" i="1"/>
  <c r="BF35" i="1"/>
  <c r="AR35" i="1"/>
  <c r="AX35" i="1"/>
  <c r="AQ35" i="1"/>
  <c r="BD31" i="1"/>
  <c r="AW31" i="1"/>
  <c r="AP31" i="1"/>
  <c r="AT31" i="1"/>
  <c r="BC31" i="1"/>
  <c r="AV31" i="1"/>
  <c r="AZ31" i="1"/>
  <c r="BB31" i="1"/>
  <c r="BF31" i="1"/>
  <c r="AR31" i="1"/>
  <c r="AX31" i="1"/>
  <c r="AQ31" i="1"/>
  <c r="BD27" i="1"/>
  <c r="AW27" i="1"/>
  <c r="AP27" i="1"/>
  <c r="AT27" i="1"/>
  <c r="BC27" i="1"/>
  <c r="AV27" i="1"/>
  <c r="AZ27" i="1"/>
  <c r="BB27" i="1"/>
  <c r="BF27" i="1"/>
  <c r="AR27" i="1"/>
  <c r="AX27" i="1"/>
  <c r="AQ27" i="1"/>
  <c r="BD23" i="1"/>
  <c r="AW23" i="1"/>
  <c r="AP23" i="1"/>
  <c r="AT23" i="1"/>
  <c r="BC23" i="1"/>
  <c r="AV23" i="1"/>
  <c r="AZ23" i="1"/>
  <c r="BB23" i="1"/>
  <c r="BF23" i="1"/>
  <c r="AY23" i="1"/>
  <c r="AR23" i="1"/>
  <c r="AX23" i="1"/>
  <c r="AQ23" i="1"/>
  <c r="BD19" i="1"/>
  <c r="AW19" i="1"/>
  <c r="AP19" i="1"/>
  <c r="AT19" i="1"/>
  <c r="BC19" i="1"/>
  <c r="AV19" i="1"/>
  <c r="AZ19" i="1"/>
  <c r="BB19" i="1"/>
  <c r="BF19" i="1"/>
  <c r="AR19" i="1"/>
  <c r="AX19" i="1"/>
  <c r="AQ19" i="1"/>
  <c r="BC16" i="1"/>
  <c r="AV16" i="1"/>
  <c r="AZ16" i="1"/>
  <c r="AS16" i="1"/>
  <c r="BB16" i="1"/>
  <c r="BF16" i="1"/>
  <c r="AY16" i="1"/>
  <c r="BE16" i="1"/>
  <c r="AW16" i="1"/>
  <c r="AP16" i="1"/>
  <c r="AT16" i="1"/>
  <c r="N76" i="1"/>
  <c r="M76" i="1"/>
  <c r="AT71" i="1"/>
  <c r="AP71" i="1"/>
  <c r="AR69" i="1"/>
  <c r="AS68" i="1"/>
  <c r="AS55" i="1"/>
  <c r="AQ41" i="1"/>
  <c r="I29" i="4"/>
  <c r="H49" i="4"/>
  <c r="I46" i="4"/>
  <c r="H45" i="4"/>
  <c r="I42" i="4"/>
  <c r="H41" i="4"/>
  <c r="I38" i="4"/>
  <c r="H37" i="4"/>
  <c r="I34" i="4"/>
  <c r="H33" i="4"/>
  <c r="I30" i="4"/>
  <c r="H28" i="4"/>
  <c r="J26" i="4"/>
  <c r="H24" i="4"/>
  <c r="H29" i="4"/>
  <c r="I49" i="4"/>
  <c r="H48" i="4"/>
  <c r="J46" i="4"/>
  <c r="I45" i="4"/>
  <c r="H44" i="4"/>
  <c r="J42" i="4"/>
  <c r="I41" i="4"/>
  <c r="H40" i="4"/>
  <c r="J38" i="4"/>
  <c r="I37" i="4"/>
  <c r="H36" i="4"/>
  <c r="J34" i="4"/>
  <c r="I33" i="4"/>
  <c r="H32" i="4"/>
  <c r="J30" i="4"/>
  <c r="I28" i="4"/>
  <c r="I24" i="4"/>
  <c r="H23" i="4"/>
  <c r="I48" i="4"/>
  <c r="I44" i="4"/>
  <c r="I40" i="4"/>
  <c r="I36" i="4"/>
  <c r="I32" i="4"/>
  <c r="H26" i="4"/>
  <c r="I23" i="4"/>
  <c r="AD46" i="1"/>
  <c r="AD42" i="1"/>
  <c r="AD38" i="1"/>
  <c r="AD34" i="1"/>
  <c r="AD30" i="1"/>
  <c r="AD26" i="1"/>
  <c r="AD22" i="1"/>
  <c r="AD18" i="1"/>
  <c r="AG71" i="1"/>
  <c r="AD62" i="1"/>
  <c r="AD58" i="1"/>
  <c r="AD54" i="1"/>
  <c r="AG11" i="1"/>
  <c r="AE69" i="1"/>
  <c r="AE65" i="1"/>
  <c r="AE61" i="1"/>
  <c r="AE53" i="1"/>
  <c r="AF44" i="1"/>
  <c r="AF40" i="1"/>
  <c r="AF36" i="1"/>
  <c r="AF32" i="1"/>
  <c r="AF28" i="1"/>
  <c r="AF24" i="1"/>
  <c r="AF20" i="1"/>
  <c r="AF68" i="1"/>
  <c r="AF60" i="1"/>
  <c r="AF56" i="1"/>
  <c r="AF52" i="1"/>
  <c r="AF16" i="1"/>
  <c r="AA71" i="1"/>
  <c r="AB70" i="1"/>
  <c r="Y69" i="1"/>
  <c r="AB66" i="1"/>
  <c r="Y65" i="1"/>
  <c r="Z64" i="1"/>
  <c r="AB62" i="1"/>
  <c r="Y61" i="1"/>
  <c r="Z60" i="1"/>
  <c r="X58" i="1"/>
  <c r="Z56" i="1"/>
  <c r="AB54" i="1"/>
  <c r="X54" i="1"/>
  <c r="Y53" i="1"/>
  <c r="Z52" i="1"/>
  <c r="AA51" i="1"/>
  <c r="Y49" i="1"/>
  <c r="AA47" i="1"/>
  <c r="X46" i="1"/>
  <c r="Y45" i="1"/>
  <c r="Z44" i="1"/>
  <c r="AA43" i="1"/>
  <c r="X42" i="1"/>
  <c r="Z40" i="1"/>
  <c r="AA39" i="1"/>
  <c r="AB38" i="1"/>
  <c r="X38" i="1"/>
  <c r="Z36" i="1"/>
  <c r="AA35" i="1"/>
  <c r="X34" i="1"/>
  <c r="Z32" i="1"/>
  <c r="AA31" i="1"/>
  <c r="X30" i="1"/>
  <c r="Y29" i="1"/>
  <c r="Z28" i="1"/>
  <c r="AA27" i="1"/>
  <c r="X26" i="1"/>
  <c r="Z24" i="1"/>
  <c r="AA23" i="1"/>
  <c r="AB22" i="1"/>
  <c r="X22" i="1"/>
  <c r="Z20" i="1"/>
  <c r="AA19" i="1"/>
  <c r="X18" i="1"/>
  <c r="Z16" i="1"/>
  <c r="AA11" i="1"/>
  <c r="AH71" i="1"/>
  <c r="AE70" i="1"/>
  <c r="AF69" i="1"/>
  <c r="AH67" i="1"/>
  <c r="AF65" i="1"/>
  <c r="AG64" i="1"/>
  <c r="AF61" i="1"/>
  <c r="AD59" i="1"/>
  <c r="AD55" i="1"/>
  <c r="AE54" i="1"/>
  <c r="AF53" i="1"/>
  <c r="AD51" i="1"/>
  <c r="AF49" i="1"/>
  <c r="AG48" i="1"/>
  <c r="AH47" i="1"/>
  <c r="AE46" i="1"/>
  <c r="AF45" i="1"/>
  <c r="AG44" i="1"/>
  <c r="AH43" i="1"/>
  <c r="AE42" i="1"/>
  <c r="AG40" i="1"/>
  <c r="AH39" i="1"/>
  <c r="AE38" i="1"/>
  <c r="AG36" i="1"/>
  <c r="AH35" i="1"/>
  <c r="AE34" i="1"/>
  <c r="AG32" i="1"/>
  <c r="AH31" i="1"/>
  <c r="AE30" i="1"/>
  <c r="AG28" i="1"/>
  <c r="AH27" i="1"/>
  <c r="AE26" i="1"/>
  <c r="AG24" i="1"/>
  <c r="AH23" i="1"/>
  <c r="AE22" i="1"/>
  <c r="AG20" i="1"/>
  <c r="AH19" i="1"/>
  <c r="AE18" i="1"/>
  <c r="AG16" i="1"/>
  <c r="AG12" i="1"/>
  <c r="X71" i="1"/>
  <c r="Y70" i="1"/>
  <c r="Z69" i="1"/>
  <c r="AB67" i="1"/>
  <c r="X67" i="1"/>
  <c r="Z65" i="1"/>
  <c r="AB63" i="1"/>
  <c r="X63" i="1"/>
  <c r="Z61" i="1"/>
  <c r="X59" i="1"/>
  <c r="Y58" i="1"/>
  <c r="Z53" i="1"/>
  <c r="AA52" i="1"/>
  <c r="X51" i="1"/>
  <c r="Z49" i="1"/>
  <c r="AB47" i="1"/>
  <c r="Y46" i="1"/>
  <c r="AA44" i="1"/>
  <c r="AB43" i="1"/>
  <c r="X43" i="1"/>
  <c r="Y42" i="1"/>
  <c r="AA40" i="1"/>
  <c r="AB39" i="1"/>
  <c r="Y38" i="1"/>
  <c r="AA36" i="1"/>
  <c r="AB35" i="1"/>
  <c r="Y34" i="1"/>
  <c r="Z33" i="1"/>
  <c r="AA32" i="1"/>
  <c r="AB31" i="1"/>
  <c r="Y30" i="1"/>
  <c r="AA28" i="1"/>
  <c r="AB27" i="1"/>
  <c r="Y26" i="1"/>
  <c r="AA24" i="1"/>
  <c r="AB23" i="1"/>
  <c r="Y22" i="1"/>
  <c r="AA20" i="1"/>
  <c r="AB19" i="1"/>
  <c r="Y18" i="1"/>
  <c r="Z17" i="1"/>
  <c r="AA16" i="1"/>
  <c r="Y14" i="1"/>
  <c r="AB11" i="1"/>
  <c r="AF70" i="1"/>
  <c r="AF66" i="1"/>
  <c r="AG65" i="1"/>
  <c r="AF62" i="1"/>
  <c r="AD60" i="1"/>
  <c r="AE59" i="1"/>
  <c r="AF58" i="1"/>
  <c r="AD56" i="1"/>
  <c r="AE55" i="1"/>
  <c r="AF54" i="1"/>
  <c r="AD52" i="1"/>
  <c r="AE51" i="1"/>
  <c r="AG49" i="1"/>
  <c r="AE47" i="1"/>
  <c r="AF46" i="1"/>
  <c r="AH44" i="1"/>
  <c r="AD44" i="1"/>
  <c r="AE43" i="1"/>
  <c r="AF42" i="1"/>
  <c r="AH40" i="1"/>
  <c r="AD40" i="1"/>
  <c r="AE39" i="1"/>
  <c r="AF38" i="1"/>
  <c r="AH36" i="1"/>
  <c r="AD36" i="1"/>
  <c r="AE35" i="1"/>
  <c r="AF34" i="1"/>
  <c r="AG33" i="1"/>
  <c r="AH32" i="1"/>
  <c r="AD32" i="1"/>
  <c r="AE31" i="1"/>
  <c r="AF30" i="1"/>
  <c r="AH28" i="1"/>
  <c r="AD28" i="1"/>
  <c r="AE27" i="1"/>
  <c r="AF26" i="1"/>
  <c r="AH24" i="1"/>
  <c r="AD24" i="1"/>
  <c r="AE23" i="1"/>
  <c r="AF22" i="1"/>
  <c r="AH20" i="1"/>
  <c r="AD20" i="1"/>
  <c r="AE19" i="1"/>
  <c r="AF18" i="1"/>
  <c r="AG17" i="1"/>
  <c r="AH16" i="1"/>
  <c r="AH12" i="1"/>
  <c r="AD12" i="1"/>
  <c r="AE11" i="1"/>
  <c r="Z70" i="1"/>
  <c r="Z66" i="1"/>
  <c r="AA65" i="1"/>
  <c r="Z62" i="1"/>
  <c r="X60" i="1"/>
  <c r="Z58" i="1"/>
  <c r="AB56" i="1"/>
  <c r="X56" i="1"/>
  <c r="Z54" i="1"/>
  <c r="AB52" i="1"/>
  <c r="X52" i="1"/>
  <c r="Y51" i="1"/>
  <c r="AA49" i="1"/>
  <c r="Y47" i="1"/>
  <c r="Z46" i="1"/>
  <c r="AB44" i="1"/>
  <c r="X44" i="1"/>
  <c r="Y43" i="1"/>
  <c r="Z42" i="1"/>
  <c r="AA41" i="1"/>
  <c r="AB40" i="1"/>
  <c r="X40" i="1"/>
  <c r="Y39" i="1"/>
  <c r="Z38" i="1"/>
  <c r="AB36" i="1"/>
  <c r="X36" i="1"/>
  <c r="Y35" i="1"/>
  <c r="Z34" i="1"/>
  <c r="AA33" i="1"/>
  <c r="AB32" i="1"/>
  <c r="X32" i="1"/>
  <c r="Y31" i="1"/>
  <c r="Z30" i="1"/>
  <c r="AB28" i="1"/>
  <c r="X28" i="1"/>
  <c r="Y27" i="1"/>
  <c r="Z26" i="1"/>
  <c r="AA25" i="1"/>
  <c r="AB24" i="1"/>
  <c r="X24" i="1"/>
  <c r="Y23" i="1"/>
  <c r="Z22" i="1"/>
  <c r="AA21" i="1"/>
  <c r="AB20" i="1"/>
  <c r="X20" i="1"/>
  <c r="Y19" i="1"/>
  <c r="Z18" i="1"/>
  <c r="AA17" i="1"/>
  <c r="AB16" i="1"/>
  <c r="X16" i="1"/>
  <c r="Y15" i="1"/>
  <c r="AB12" i="1"/>
  <c r="Y11" i="1"/>
  <c r="AF71" i="1"/>
  <c r="AG70" i="1"/>
  <c r="AH69" i="1"/>
  <c r="AD69" i="1"/>
  <c r="AE68" i="1"/>
  <c r="AG66" i="1"/>
  <c r="AH65" i="1"/>
  <c r="AD65" i="1"/>
  <c r="AE64" i="1"/>
  <c r="AG62" i="1"/>
  <c r="AH61" i="1"/>
  <c r="AE60" i="1"/>
  <c r="AF59" i="1"/>
  <c r="AG58" i="1"/>
  <c r="AH57" i="1"/>
  <c r="AD57" i="1"/>
  <c r="AE56" i="1"/>
  <c r="AF55" i="1"/>
  <c r="AG54" i="1"/>
  <c r="AH53" i="1"/>
  <c r="AD53" i="1"/>
  <c r="AE52" i="1"/>
  <c r="AF51" i="1"/>
  <c r="AH49" i="1"/>
  <c r="AD49" i="1"/>
  <c r="AE48" i="1"/>
  <c r="AF47" i="1"/>
  <c r="AG46" i="1"/>
  <c r="AH45" i="1"/>
  <c r="AD45" i="1"/>
  <c r="AF43" i="1"/>
  <c r="AG42" i="1"/>
  <c r="AH41" i="1"/>
  <c r="AE40" i="1"/>
  <c r="AF39" i="1"/>
  <c r="AG38" i="1"/>
  <c r="AD37" i="1"/>
  <c r="AE36" i="1"/>
  <c r="AF35" i="1"/>
  <c r="AH33" i="1"/>
  <c r="AD33" i="1"/>
  <c r="AE32" i="1"/>
  <c r="AF31" i="1"/>
  <c r="AG30" i="1"/>
  <c r="AH29" i="1"/>
  <c r="AD29" i="1"/>
  <c r="AE28" i="1"/>
  <c r="AF27" i="1"/>
  <c r="AG26" i="1"/>
  <c r="AH25" i="1"/>
  <c r="AD25" i="1"/>
  <c r="AE24" i="1"/>
  <c r="AF23" i="1"/>
  <c r="AG22" i="1"/>
  <c r="AH21" i="1"/>
  <c r="AD21" i="1"/>
  <c r="AE20" i="1"/>
  <c r="AF19" i="1"/>
  <c r="AG18" i="1"/>
  <c r="AH17" i="1"/>
  <c r="AD17" i="1"/>
  <c r="AE16" i="1"/>
  <c r="AE12" i="1"/>
  <c r="AF11" i="1"/>
  <c r="Z71" i="1"/>
  <c r="AA70" i="1"/>
  <c r="AB69" i="1"/>
  <c r="X69" i="1"/>
  <c r="Y68" i="1"/>
  <c r="AA66" i="1"/>
  <c r="AB65" i="1"/>
  <c r="X65" i="1"/>
  <c r="Y64" i="1"/>
  <c r="AA62" i="1"/>
  <c r="AB61" i="1"/>
  <c r="Y60" i="1"/>
  <c r="Z59" i="1"/>
  <c r="AA58" i="1"/>
  <c r="AB57" i="1"/>
  <c r="X57" i="1"/>
  <c r="Y56" i="1"/>
  <c r="Z55" i="1"/>
  <c r="AA54" i="1"/>
  <c r="AB53" i="1"/>
  <c r="X53" i="1"/>
  <c r="Y52" i="1"/>
  <c r="Z51" i="1"/>
  <c r="AA50" i="1"/>
  <c r="AB49" i="1"/>
  <c r="X49" i="1"/>
  <c r="Z47" i="1"/>
  <c r="AA46" i="1"/>
  <c r="AB45" i="1"/>
  <c r="Y44" i="1"/>
  <c r="Z43" i="1"/>
  <c r="AA42" i="1"/>
  <c r="X41" i="1"/>
  <c r="Y40" i="1"/>
  <c r="Z39" i="1"/>
  <c r="AB37" i="1"/>
  <c r="X37" i="1"/>
  <c r="Y36" i="1"/>
  <c r="Z35" i="1"/>
  <c r="AA34" i="1"/>
  <c r="AB33" i="1"/>
  <c r="X33" i="1"/>
  <c r="Y32" i="1"/>
  <c r="Z31" i="1"/>
  <c r="AA30" i="1"/>
  <c r="AB29" i="1"/>
  <c r="X29" i="1"/>
  <c r="Y28" i="1"/>
  <c r="Z27" i="1"/>
  <c r="AA26" i="1"/>
  <c r="AB25" i="1"/>
  <c r="X25" i="1"/>
  <c r="Y24" i="1"/>
  <c r="Z23" i="1"/>
  <c r="AA22" i="1"/>
  <c r="AB21" i="1"/>
  <c r="X21" i="1"/>
  <c r="Y20" i="1"/>
  <c r="Z19" i="1"/>
  <c r="AA18" i="1"/>
  <c r="AB17" i="1"/>
  <c r="X17" i="1"/>
  <c r="Z11" i="1"/>
  <c r="AH70" i="1"/>
  <c r="AH66" i="1"/>
  <c r="AH62" i="1"/>
  <c r="AH58" i="1"/>
  <c r="AH54" i="1"/>
  <c r="AH46" i="1"/>
  <c r="AH42" i="1"/>
  <c r="AH38" i="1"/>
  <c r="AH34" i="1"/>
  <c r="AH30" i="1"/>
  <c r="AH26" i="1"/>
  <c r="AH22" i="1"/>
  <c r="AH18" i="1"/>
  <c r="AG10" i="1"/>
  <c r="AF10" i="1"/>
  <c r="AE10" i="1"/>
  <c r="AD10" i="1"/>
  <c r="U71" i="1"/>
  <c r="V70" i="1"/>
  <c r="S69" i="1"/>
  <c r="T68" i="1"/>
  <c r="V66" i="1"/>
  <c r="R66" i="1"/>
  <c r="S65" i="1"/>
  <c r="T64" i="1"/>
  <c r="U63" i="1"/>
  <c r="V62" i="1"/>
  <c r="R62" i="1"/>
  <c r="S61" i="1"/>
  <c r="T60" i="1"/>
  <c r="U59" i="1"/>
  <c r="V58" i="1"/>
  <c r="R58" i="1"/>
  <c r="S57" i="1"/>
  <c r="T56" i="1"/>
  <c r="U55" i="1"/>
  <c r="V54" i="1"/>
  <c r="R54" i="1"/>
  <c r="S53" i="1"/>
  <c r="T52" i="1"/>
  <c r="R50" i="1"/>
  <c r="S49" i="1"/>
  <c r="T48" i="1"/>
  <c r="U47" i="1"/>
  <c r="V46" i="1"/>
  <c r="R46" i="1"/>
  <c r="S45" i="1"/>
  <c r="T44" i="1"/>
  <c r="U43" i="1"/>
  <c r="V42" i="1"/>
  <c r="R42" i="1"/>
  <c r="T40" i="1"/>
  <c r="U39" i="1"/>
  <c r="V38" i="1"/>
  <c r="R38" i="1"/>
  <c r="S37" i="1"/>
  <c r="T36" i="1"/>
  <c r="U35" i="1"/>
  <c r="V34" i="1"/>
  <c r="R34" i="1"/>
  <c r="S33" i="1"/>
  <c r="T32" i="1"/>
  <c r="U31" i="1"/>
  <c r="V30" i="1"/>
  <c r="R30" i="1"/>
  <c r="S29" i="1"/>
  <c r="T28" i="1"/>
  <c r="U27" i="1"/>
  <c r="V26" i="1"/>
  <c r="R26" i="1"/>
  <c r="S25" i="1"/>
  <c r="T24" i="1"/>
  <c r="U23" i="1"/>
  <c r="V22" i="1"/>
  <c r="R22" i="1"/>
  <c r="S21" i="1"/>
  <c r="T20" i="1"/>
  <c r="U19" i="1"/>
  <c r="V18" i="1"/>
  <c r="R18" i="1"/>
  <c r="S17" i="1"/>
  <c r="T16" i="1"/>
  <c r="U11" i="1"/>
  <c r="X10" i="1"/>
  <c r="V71" i="1"/>
  <c r="S70" i="1"/>
  <c r="T69" i="1"/>
  <c r="U68" i="1"/>
  <c r="S66" i="1"/>
  <c r="T65" i="1"/>
  <c r="V63" i="1"/>
  <c r="R63" i="1"/>
  <c r="S62" i="1"/>
  <c r="T61" i="1"/>
  <c r="U60" i="1"/>
  <c r="V59" i="1"/>
  <c r="R59" i="1"/>
  <c r="T57" i="1"/>
  <c r="U56" i="1"/>
  <c r="V55" i="1"/>
  <c r="S54" i="1"/>
  <c r="T53" i="1"/>
  <c r="V51" i="1"/>
  <c r="R51" i="1"/>
  <c r="S50" i="1"/>
  <c r="T49" i="1"/>
  <c r="U48" i="1"/>
  <c r="V47" i="1"/>
  <c r="R47" i="1"/>
  <c r="S46" i="1"/>
  <c r="T45" i="1"/>
  <c r="U44" i="1"/>
  <c r="V43" i="1"/>
  <c r="R43" i="1"/>
  <c r="S42" i="1"/>
  <c r="T41" i="1"/>
  <c r="U40" i="1"/>
  <c r="V39" i="1"/>
  <c r="R39" i="1"/>
  <c r="S38" i="1"/>
  <c r="T37" i="1"/>
  <c r="U36" i="1"/>
  <c r="V35" i="1"/>
  <c r="R35" i="1"/>
  <c r="S34" i="1"/>
  <c r="T33" i="1"/>
  <c r="U32" i="1"/>
  <c r="V31" i="1"/>
  <c r="R31" i="1"/>
  <c r="S30" i="1"/>
  <c r="T29" i="1"/>
  <c r="U28" i="1"/>
  <c r="V27" i="1"/>
  <c r="R27" i="1"/>
  <c r="S26" i="1"/>
  <c r="T25" i="1"/>
  <c r="U24" i="1"/>
  <c r="V23" i="1"/>
  <c r="R23" i="1"/>
  <c r="S22" i="1"/>
  <c r="T21" i="1"/>
  <c r="U20" i="1"/>
  <c r="V19" i="1"/>
  <c r="R19" i="1"/>
  <c r="S18" i="1"/>
  <c r="T17" i="1"/>
  <c r="U16" i="1"/>
  <c r="U12" i="1"/>
  <c r="R11" i="1"/>
  <c r="AA10" i="1"/>
  <c r="T70" i="1"/>
  <c r="U69" i="1"/>
  <c r="R68" i="1"/>
  <c r="S67" i="1"/>
  <c r="T66" i="1"/>
  <c r="U65" i="1"/>
  <c r="V64" i="1"/>
  <c r="R64" i="1"/>
  <c r="S63" i="1"/>
  <c r="T62" i="1"/>
  <c r="U61" i="1"/>
  <c r="V60" i="1"/>
  <c r="R60" i="1"/>
  <c r="T58" i="1"/>
  <c r="U57" i="1"/>
  <c r="V56" i="1"/>
  <c r="R56" i="1"/>
  <c r="S55" i="1"/>
  <c r="T54" i="1"/>
  <c r="U53" i="1"/>
  <c r="V52" i="1"/>
  <c r="R52" i="1"/>
  <c r="S51" i="1"/>
  <c r="T50" i="1"/>
  <c r="U49" i="1"/>
  <c r="V48" i="1"/>
  <c r="R48" i="1"/>
  <c r="S47" i="1"/>
  <c r="T46" i="1"/>
  <c r="U45" i="1"/>
  <c r="V44" i="1"/>
  <c r="R44" i="1"/>
  <c r="S43" i="1"/>
  <c r="T42" i="1"/>
  <c r="U41" i="1"/>
  <c r="V40" i="1"/>
  <c r="R40" i="1"/>
  <c r="S39" i="1"/>
  <c r="T38" i="1"/>
  <c r="U37" i="1"/>
  <c r="V36" i="1"/>
  <c r="R36" i="1"/>
  <c r="S35" i="1"/>
  <c r="T34" i="1"/>
  <c r="U33" i="1"/>
  <c r="V32" i="1"/>
  <c r="R32" i="1"/>
  <c r="S31" i="1"/>
  <c r="T30" i="1"/>
  <c r="U29" i="1"/>
  <c r="V28" i="1"/>
  <c r="R28" i="1"/>
  <c r="S27" i="1"/>
  <c r="T26" i="1"/>
  <c r="U25" i="1"/>
  <c r="V24" i="1"/>
  <c r="R24" i="1"/>
  <c r="S23" i="1"/>
  <c r="T22" i="1"/>
  <c r="U21" i="1"/>
  <c r="V20" i="1"/>
  <c r="R20" i="1"/>
  <c r="S19" i="1"/>
  <c r="T18" i="1"/>
  <c r="U17" i="1"/>
  <c r="V16" i="1"/>
  <c r="S15" i="1"/>
  <c r="V12" i="1"/>
  <c r="S11" i="1"/>
  <c r="Z10" i="1"/>
  <c r="T71" i="1"/>
  <c r="U70" i="1"/>
  <c r="V69" i="1"/>
  <c r="R69" i="1"/>
  <c r="S68" i="1"/>
  <c r="U66" i="1"/>
  <c r="V65" i="1"/>
  <c r="R65" i="1"/>
  <c r="S64" i="1"/>
  <c r="T63" i="1"/>
  <c r="U62" i="1"/>
  <c r="V61" i="1"/>
  <c r="R61" i="1"/>
  <c r="S60" i="1"/>
  <c r="T59" i="1"/>
  <c r="U58" i="1"/>
  <c r="V57" i="1"/>
  <c r="R57" i="1"/>
  <c r="S56" i="1"/>
  <c r="T55" i="1"/>
  <c r="U54" i="1"/>
  <c r="V53" i="1"/>
  <c r="R53" i="1"/>
  <c r="S52" i="1"/>
  <c r="T51" i="1"/>
  <c r="U50" i="1"/>
  <c r="V49" i="1"/>
  <c r="R49" i="1"/>
  <c r="S48" i="1"/>
  <c r="T47" i="1"/>
  <c r="U46" i="1"/>
  <c r="V45" i="1"/>
  <c r="R45" i="1"/>
  <c r="S44" i="1"/>
  <c r="T43" i="1"/>
  <c r="U42" i="1"/>
  <c r="V41" i="1"/>
  <c r="R41" i="1"/>
  <c r="S40" i="1"/>
  <c r="T39" i="1"/>
  <c r="U38" i="1"/>
  <c r="V37" i="1"/>
  <c r="R37" i="1"/>
  <c r="S36" i="1"/>
  <c r="T35" i="1"/>
  <c r="U34" i="1"/>
  <c r="V33" i="1"/>
  <c r="R33" i="1"/>
  <c r="S32" i="1"/>
  <c r="T31" i="1"/>
  <c r="U30" i="1"/>
  <c r="V29" i="1"/>
  <c r="R29" i="1"/>
  <c r="S28" i="1"/>
  <c r="T27" i="1"/>
  <c r="U26" i="1"/>
  <c r="V25" i="1"/>
  <c r="R25" i="1"/>
  <c r="S24" i="1"/>
  <c r="T23" i="1"/>
  <c r="U22" i="1"/>
  <c r="V21" i="1"/>
  <c r="R21" i="1"/>
  <c r="S20" i="1"/>
  <c r="T19" i="1"/>
  <c r="U18" i="1"/>
  <c r="V17" i="1"/>
  <c r="R17" i="1"/>
  <c r="T15" i="1"/>
  <c r="T11" i="1"/>
  <c r="Y10" i="1"/>
  <c r="V14" i="1" l="1"/>
  <c r="Z13" i="1"/>
  <c r="V11" i="1"/>
  <c r="AH10" i="1"/>
  <c r="T12" i="1"/>
  <c r="Y16" i="1"/>
  <c r="X15" i="1"/>
  <c r="AF12" i="1"/>
  <c r="AX16" i="1"/>
  <c r="AY15" i="1"/>
  <c r="AX12" i="1"/>
  <c r="L138" i="1"/>
  <c r="BE59" i="1"/>
  <c r="AS59" i="1"/>
  <c r="BC53" i="1"/>
  <c r="AW53" i="1"/>
  <c r="AX52" i="1"/>
  <c r="AR52" i="1"/>
  <c r="BB50" i="1"/>
  <c r="AV50" i="1"/>
  <c r="BC49" i="1"/>
  <c r="AW49" i="1"/>
  <c r="BD48" i="1"/>
  <c r="AR48" i="1"/>
  <c r="AS47" i="1"/>
  <c r="AY47" i="1"/>
  <c r="BF46" i="1"/>
  <c r="AZ46" i="1"/>
  <c r="AV46" i="1"/>
  <c r="AP46" i="1"/>
  <c r="BF42" i="1"/>
  <c r="AZ42" i="1"/>
  <c r="AP42" i="1"/>
  <c r="AV42" i="1"/>
  <c r="AS39" i="1"/>
  <c r="BE39" i="1"/>
  <c r="BF38" i="1"/>
  <c r="AT38" i="1"/>
  <c r="BB38" i="1"/>
  <c r="AV38" i="1"/>
  <c r="AP38" i="1"/>
  <c r="AQ37" i="1"/>
  <c r="BC37" i="1"/>
  <c r="BC33" i="1"/>
  <c r="AW33" i="1"/>
  <c r="AY31" i="1"/>
  <c r="AS31" i="1"/>
  <c r="AS27" i="1"/>
  <c r="BE27" i="1"/>
  <c r="BB26" i="1"/>
  <c r="AV26" i="1"/>
  <c r="AQ21" i="1"/>
  <c r="BC21" i="1"/>
  <c r="BB18" i="1"/>
  <c r="AV18" i="1"/>
  <c r="BE51" i="1"/>
  <c r="AS51" i="1"/>
  <c r="BD64" i="1"/>
  <c r="AP30" i="1"/>
  <c r="BE71" i="1"/>
  <c r="AT26" i="1"/>
  <c r="AV34" i="1"/>
  <c r="AR64" i="1"/>
  <c r="AW17" i="1"/>
  <c r="AD70" i="1"/>
  <c r="X70" i="1"/>
  <c r="AR70" i="1"/>
  <c r="BE70" i="1"/>
  <c r="AV70" i="1"/>
  <c r="AX70" i="1"/>
  <c r="BB70" i="1"/>
  <c r="AT70" i="1"/>
  <c r="BE66" i="1"/>
  <c r="AW66" i="1"/>
  <c r="AS66" i="1"/>
  <c r="AR66" i="1"/>
  <c r="AX66" i="1"/>
  <c r="BC66" i="1"/>
  <c r="BB66" i="1"/>
  <c r="AT66" i="1"/>
  <c r="AR62" i="1"/>
  <c r="BE62" i="1"/>
  <c r="AW62" i="1"/>
  <c r="AS62" i="1"/>
  <c r="AT62" i="1"/>
  <c r="AX62" i="1"/>
  <c r="BC62" i="1"/>
  <c r="BB62" i="1"/>
  <c r="BE58" i="1"/>
  <c r="AW58" i="1"/>
  <c r="AS58" i="1"/>
  <c r="AX58" i="1"/>
  <c r="BC58" i="1"/>
  <c r="BB58" i="1"/>
  <c r="AT58" i="1"/>
  <c r="AG55" i="1"/>
  <c r="AA55" i="1"/>
  <c r="AB55" i="1"/>
  <c r="AR54" i="1"/>
  <c r="BE54" i="1"/>
  <c r="AW54" i="1"/>
  <c r="AS54" i="1"/>
  <c r="AP54" i="1"/>
  <c r="AX54" i="1"/>
  <c r="BC54" i="1"/>
  <c r="BB54" i="1"/>
  <c r="AT40" i="1"/>
  <c r="AV40" i="1"/>
  <c r="BF36" i="1"/>
  <c r="AX36" i="1"/>
  <c r="BB24" i="1"/>
  <c r="BE24" i="1"/>
  <c r="X23" i="1"/>
  <c r="AD23" i="1"/>
  <c r="AX20" i="1"/>
  <c r="AP20" i="1"/>
  <c r="AE13" i="1"/>
  <c r="AD11" i="1"/>
  <c r="X11" i="1"/>
  <c r="N63" i="4"/>
  <c r="N56" i="4"/>
  <c r="Q56" i="4" s="1"/>
  <c r="N62" i="4"/>
  <c r="N59" i="4"/>
  <c r="Q59" i="4" s="1"/>
  <c r="N64" i="4"/>
  <c r="M45" i="2"/>
  <c r="I78" i="2" s="1"/>
  <c r="AR60" i="1"/>
  <c r="AX60" i="1"/>
  <c r="AT42" i="1"/>
  <c r="AQ57" i="1"/>
  <c r="BE19" i="1"/>
  <c r="AY43" i="1"/>
  <c r="AW69" i="1"/>
  <c r="BC29" i="1"/>
  <c r="BF22" i="1"/>
  <c r="S71" i="1"/>
  <c r="R67" i="1"/>
  <c r="R70" i="1"/>
  <c r="Z63" i="1"/>
  <c r="AF63" i="1"/>
  <c r="Y55" i="1"/>
  <c r="Y59" i="1"/>
  <c r="AH68" i="1"/>
  <c r="AH55" i="1"/>
  <c r="AD63" i="1"/>
  <c r="AE66" i="1"/>
  <c r="AA63" i="1"/>
  <c r="AA67" i="1"/>
  <c r="H27" i="4"/>
  <c r="J43" i="4"/>
  <c r="AQ49" i="1"/>
  <c r="AP62" i="1"/>
  <c r="AQ70" i="1"/>
  <c r="AY27" i="1"/>
  <c r="BE31" i="1"/>
  <c r="BD60" i="1"/>
  <c r="AZ30" i="1"/>
  <c r="AY59" i="1"/>
  <c r="AV44" i="1"/>
  <c r="AY71" i="1"/>
  <c r="AP26" i="1"/>
  <c r="BF34" i="1"/>
  <c r="AT46" i="1"/>
  <c r="AP66" i="1"/>
  <c r="AS70" i="1"/>
  <c r="AW25" i="1"/>
  <c r="AQ33" i="1"/>
  <c r="AW37" i="1"/>
  <c r="AV54" i="1"/>
  <c r="BF58" i="1"/>
  <c r="AQ58" i="1"/>
  <c r="AV62" i="1"/>
  <c r="BF66" i="1"/>
  <c r="AQ66" i="1"/>
  <c r="AW70" i="1"/>
  <c r="AZ18" i="1"/>
  <c r="AP22" i="1"/>
  <c r="BC17" i="1"/>
  <c r="J138" i="1"/>
  <c r="AS19" i="1"/>
  <c r="AY39" i="1"/>
  <c r="AQ45" i="1"/>
  <c r="AQ29" i="1"/>
  <c r="AP18" i="1"/>
  <c r="BB46" i="1"/>
  <c r="O45" i="2"/>
  <c r="H48" i="2" s="1"/>
  <c r="I138" i="1"/>
  <c r="T67" i="1"/>
  <c r="V68" i="1"/>
  <c r="R55" i="1"/>
  <c r="S58" i="1"/>
  <c r="V67" i="1"/>
  <c r="R71" i="1"/>
  <c r="U51" i="1"/>
  <c r="U67" i="1"/>
  <c r="X61" i="1"/>
  <c r="Z67" i="1"/>
  <c r="AF67" i="1"/>
  <c r="AA56" i="1"/>
  <c r="Y62" i="1"/>
  <c r="AH63" i="1"/>
  <c r="AD67" i="1"/>
  <c r="AD71" i="1"/>
  <c r="AT50" i="1"/>
  <c r="AQ65" i="1"/>
  <c r="AS23" i="1"/>
  <c r="BE35" i="1"/>
  <c r="AS35" i="1"/>
  <c r="AV30" i="1"/>
  <c r="AQ69" i="1"/>
  <c r="AW24" i="1"/>
  <c r="AZ32" i="1"/>
  <c r="AW65" i="1"/>
  <c r="AZ26" i="1"/>
  <c r="AP34" i="1"/>
  <c r="AT54" i="1"/>
  <c r="BC25" i="1"/>
  <c r="AY54" i="1"/>
  <c r="BD54" i="1"/>
  <c r="AZ58" i="1"/>
  <c r="AY62" i="1"/>
  <c r="BD62" i="1"/>
  <c r="AZ66" i="1"/>
  <c r="AY70" i="1"/>
  <c r="AZ22" i="1"/>
  <c r="AY51" i="1"/>
  <c r="AZ38" i="1"/>
  <c r="AP50" i="1"/>
  <c r="AA12" i="1"/>
  <c r="AR68" i="1"/>
  <c r="X55" i="1"/>
  <c r="AQ61" i="1"/>
  <c r="AQ53" i="1"/>
  <c r="AS43" i="1"/>
  <c r="K45" i="2"/>
  <c r="I48" i="2" s="1"/>
  <c r="AR16" i="1"/>
  <c r="AS15" i="1"/>
  <c r="AZ14" i="1"/>
  <c r="AP14" i="1"/>
  <c r="AR12" i="1"/>
  <c r="AQ12" i="1"/>
  <c r="AQ16" i="1"/>
  <c r="AR15" i="1"/>
  <c r="AH14" i="1"/>
  <c r="AD13" i="1"/>
  <c r="AA13" i="1"/>
  <c r="AV13" i="1"/>
  <c r="AB13" i="1"/>
  <c r="BE13" i="1"/>
  <c r="AW13" i="1"/>
  <c r="R13" i="1"/>
  <c r="BB13" i="1"/>
  <c r="T14" i="1"/>
  <c r="U14" i="1"/>
  <c r="U13" i="1"/>
  <c r="S14" i="1"/>
  <c r="R14" i="1"/>
  <c r="Z15" i="1"/>
  <c r="AG14" i="1"/>
  <c r="X12" i="1"/>
  <c r="AG13" i="1"/>
  <c r="AD15" i="1"/>
  <c r="AS13" i="1"/>
  <c r="AT13" i="1"/>
  <c r="AQ13" i="1"/>
  <c r="AY13" i="1"/>
  <c r="BD16" i="1"/>
  <c r="BD12" i="1"/>
  <c r="BE15" i="1"/>
  <c r="BD15" i="1"/>
  <c r="BF14" i="1"/>
  <c r="AV14" i="1"/>
  <c r="AW14" i="1"/>
  <c r="BE14" i="1"/>
  <c r="V13" i="1"/>
  <c r="T13" i="1"/>
  <c r="S13" i="1"/>
  <c r="AA14" i="1"/>
  <c r="AH13" i="1"/>
  <c r="AF13" i="1"/>
  <c r="BC13" i="1"/>
  <c r="BD13" i="1"/>
  <c r="AR13" i="1"/>
  <c r="X13" i="1"/>
  <c r="AF15" i="1"/>
  <c r="AZ13" i="1"/>
  <c r="AP13" i="1"/>
  <c r="AX13" i="1"/>
  <c r="BB14" i="1"/>
  <c r="BC14" i="1"/>
  <c r="R16" i="1"/>
  <c r="AF14" i="1"/>
  <c r="Y13" i="1"/>
  <c r="Z14" i="1"/>
  <c r="S12" i="1"/>
  <c r="AS11" i="1"/>
  <c r="AR11" i="1"/>
  <c r="AT11" i="1"/>
  <c r="AQ11" i="1"/>
  <c r="AY11" i="1"/>
  <c r="AZ11" i="1"/>
  <c r="AP11" i="1"/>
  <c r="AX11" i="1"/>
  <c r="BF11" i="1"/>
  <c r="AV11" i="1"/>
  <c r="AW11" i="1"/>
  <c r="BE11" i="1"/>
  <c r="BB11" i="1"/>
  <c r="BC11" i="1"/>
  <c r="AP10" i="1"/>
  <c r="BC10" i="1"/>
  <c r="AZ10" i="1"/>
  <c r="AW10" i="1"/>
  <c r="AY10" i="1"/>
  <c r="BE10" i="1"/>
  <c r="AQ10" i="1"/>
  <c r="AX10" i="1"/>
  <c r="AS10" i="1"/>
  <c r="AV10" i="1"/>
  <c r="AR10" i="1"/>
  <c r="AT10" i="1"/>
  <c r="BD10" i="1"/>
  <c r="BF10" i="1"/>
  <c r="H35" i="4"/>
  <c r="H43" i="4"/>
  <c r="J39" i="4"/>
  <c r="I27" i="4"/>
  <c r="H160" i="1" s="1"/>
  <c r="J35" i="4"/>
  <c r="H31" i="4"/>
  <c r="H39" i="4"/>
  <c r="H47" i="4"/>
  <c r="J25" i="4"/>
  <c r="I25" i="4"/>
  <c r="J31" i="4"/>
  <c r="J47" i="4"/>
  <c r="I45" i="2"/>
  <c r="G31" i="5" s="1"/>
  <c r="AH60" i="1"/>
  <c r="AB60" i="1"/>
  <c r="AG60" i="1"/>
  <c r="AA60" i="1"/>
  <c r="AB50" i="1"/>
  <c r="X50" i="1"/>
  <c r="AE50" i="1"/>
  <c r="AD50" i="1"/>
  <c r="Y50" i="1"/>
  <c r="AF50" i="1"/>
  <c r="Z50" i="1"/>
  <c r="AA48" i="1"/>
  <c r="AH48" i="1"/>
  <c r="AB48" i="1"/>
  <c r="AD48" i="1"/>
  <c r="X48" i="1"/>
  <c r="AD47" i="1"/>
  <c r="X47" i="1"/>
  <c r="AE45" i="1"/>
  <c r="Z45" i="1"/>
  <c r="AG45" i="1"/>
  <c r="AA45" i="1"/>
  <c r="AT44" i="1"/>
  <c r="AZ44" i="1"/>
  <c r="AY44" i="1"/>
  <c r="BD44" i="1"/>
  <c r="AS44" i="1"/>
  <c r="BE44" i="1"/>
  <c r="AW44" i="1"/>
  <c r="AR44" i="1"/>
  <c r="BC44" i="1"/>
  <c r="BB44" i="1"/>
  <c r="AX44" i="1"/>
  <c r="AP44" i="1"/>
  <c r="Y41" i="1"/>
  <c r="AF41" i="1"/>
  <c r="AE41" i="1"/>
  <c r="Z41" i="1"/>
  <c r="AG41" i="1"/>
  <c r="AR40" i="1"/>
  <c r="AZ40" i="1"/>
  <c r="AY40" i="1"/>
  <c r="BD40" i="1"/>
  <c r="AP40" i="1"/>
  <c r="AS40" i="1"/>
  <c r="BE40" i="1"/>
  <c r="AW40" i="1"/>
  <c r="BC40" i="1"/>
  <c r="BB40" i="1"/>
  <c r="AX40" i="1"/>
  <c r="Y37" i="1"/>
  <c r="AF37" i="1"/>
  <c r="AE37" i="1"/>
  <c r="Z37" i="1"/>
  <c r="AG37" i="1"/>
  <c r="AA37" i="1"/>
  <c r="AZ36" i="1"/>
  <c r="AY36" i="1"/>
  <c r="AQ36" i="1"/>
  <c r="AT36" i="1"/>
  <c r="AS36" i="1"/>
  <c r="AR36" i="1"/>
  <c r="BD36" i="1"/>
  <c r="BC36" i="1"/>
  <c r="BB36" i="1"/>
  <c r="BE36" i="1"/>
  <c r="AW36" i="1"/>
  <c r="AD35" i="1"/>
  <c r="X35" i="1"/>
  <c r="Y33" i="1"/>
  <c r="AF33" i="1"/>
  <c r="AS32" i="1"/>
  <c r="AR32" i="1"/>
  <c r="BD32" i="1"/>
  <c r="BC32" i="1"/>
  <c r="BB32" i="1"/>
  <c r="BE32" i="1"/>
  <c r="AW32" i="1"/>
  <c r="AV32" i="1"/>
  <c r="BF32" i="1"/>
  <c r="AX32" i="1"/>
  <c r="AP32" i="1"/>
  <c r="AD31" i="1"/>
  <c r="X31" i="1"/>
  <c r="AE29" i="1"/>
  <c r="Z29" i="1"/>
  <c r="AG29" i="1"/>
  <c r="AA29" i="1"/>
  <c r="BC28" i="1"/>
  <c r="BB28" i="1"/>
  <c r="BE28" i="1"/>
  <c r="AW28" i="1"/>
  <c r="AV28" i="1"/>
  <c r="BF28" i="1"/>
  <c r="AX28" i="1"/>
  <c r="AP28" i="1"/>
  <c r="AZ28" i="1"/>
  <c r="AY28" i="1"/>
  <c r="AQ28" i="1"/>
  <c r="AT28" i="1"/>
  <c r="Y25" i="1"/>
  <c r="AF25" i="1"/>
  <c r="AE25" i="1"/>
  <c r="Z25" i="1"/>
  <c r="AG25" i="1"/>
  <c r="AV24" i="1"/>
  <c r="BF24" i="1"/>
  <c r="AX24" i="1"/>
  <c r="AP24" i="1"/>
  <c r="AZ24" i="1"/>
  <c r="AY24" i="1"/>
  <c r="AQ24" i="1"/>
  <c r="AT24" i="1"/>
  <c r="AS24" i="1"/>
  <c r="AR24" i="1"/>
  <c r="BD24" i="1"/>
  <c r="Y21" i="1"/>
  <c r="AF21" i="1"/>
  <c r="AE21" i="1"/>
  <c r="Z21" i="1"/>
  <c r="AG21" i="1"/>
  <c r="AZ20" i="1"/>
  <c r="AY20" i="1"/>
  <c r="AQ20" i="1"/>
  <c r="AT20" i="1"/>
  <c r="AS20" i="1"/>
  <c r="AR20" i="1"/>
  <c r="BD20" i="1"/>
  <c r="I72" i="1"/>
  <c r="BC20" i="1"/>
  <c r="BB20" i="1"/>
  <c r="BE20" i="1"/>
  <c r="AW20" i="1"/>
  <c r="AD19" i="1"/>
  <c r="X19" i="1"/>
  <c r="Y17" i="1"/>
  <c r="AF17" i="1"/>
  <c r="AH15" i="1"/>
  <c r="AB15" i="1"/>
  <c r="AA15" i="1"/>
  <c r="AG15" i="1"/>
  <c r="AD14" i="1"/>
  <c r="AB14" i="1"/>
  <c r="X14" i="1"/>
  <c r="AE14" i="1"/>
  <c r="AE71" i="1"/>
  <c r="Y71" i="1"/>
  <c r="AG69" i="1"/>
  <c r="AA69" i="1"/>
  <c r="AD68" i="1"/>
  <c r="X68" i="1"/>
  <c r="Z68" i="1"/>
  <c r="AG68" i="1"/>
  <c r="AE67" i="1"/>
  <c r="Y67" i="1"/>
  <c r="AP67" i="1"/>
  <c r="BB67" i="1"/>
  <c r="AX67" i="1"/>
  <c r="AS67" i="1"/>
  <c r="BC67" i="1"/>
  <c r="BF67" i="1"/>
  <c r="BD67" i="1"/>
  <c r="AV67" i="1"/>
  <c r="AY67" i="1"/>
  <c r="AT67" i="1"/>
  <c r="X66" i="1"/>
  <c r="AD66" i="1"/>
  <c r="AF64" i="1"/>
  <c r="AA64" i="1"/>
  <c r="AH64" i="1"/>
  <c r="AB64" i="1"/>
  <c r="AD64" i="1"/>
  <c r="X64" i="1"/>
  <c r="AE63" i="1"/>
  <c r="Y63" i="1"/>
  <c r="AT63" i="1"/>
  <c r="BB63" i="1"/>
  <c r="BE63" i="1"/>
  <c r="BD63" i="1"/>
  <c r="BC63" i="1"/>
  <c r="BF63" i="1"/>
  <c r="AX63" i="1"/>
  <c r="AS63" i="1"/>
  <c r="AW63" i="1"/>
  <c r="AV63" i="1"/>
  <c r="AY63" i="1"/>
  <c r="AQ63" i="1"/>
  <c r="AG61" i="1"/>
  <c r="AA61" i="1"/>
  <c r="AG53" i="1"/>
  <c r="AA53" i="1"/>
  <c r="U52" i="1"/>
  <c r="S41" i="1"/>
  <c r="V50" i="1"/>
  <c r="AH50" i="1"/>
  <c r="AB41" i="1"/>
  <c r="X45" i="1"/>
  <c r="Y48" i="1"/>
  <c r="AH37" i="1"/>
  <c r="AD41" i="1"/>
  <c r="AG50" i="1"/>
  <c r="X27" i="1"/>
  <c r="AF29" i="1"/>
  <c r="AD39" i="1"/>
  <c r="AH51" i="1"/>
  <c r="Z48" i="1"/>
  <c r="AF48" i="1"/>
  <c r="AE33" i="1"/>
  <c r="AV20" i="1"/>
  <c r="BC24" i="1"/>
  <c r="AT32" i="1"/>
  <c r="AP36" i="1"/>
  <c r="AQ40" i="1"/>
  <c r="BF44" i="1"/>
  <c r="Y57" i="1"/>
  <c r="AF57" i="1"/>
  <c r="AE57" i="1"/>
  <c r="Z57" i="1"/>
  <c r="AG57" i="1"/>
  <c r="AA57" i="1"/>
  <c r="AT56" i="1"/>
  <c r="AP56" i="1"/>
  <c r="AV56" i="1"/>
  <c r="BF56" i="1"/>
  <c r="AQ56" i="1"/>
  <c r="AR56" i="1"/>
  <c r="AZ56" i="1"/>
  <c r="AY56" i="1"/>
  <c r="BD56" i="1"/>
  <c r="AS56" i="1"/>
  <c r="BE56" i="1"/>
  <c r="AW56" i="1"/>
  <c r="AH59" i="1"/>
  <c r="AB59" i="1"/>
  <c r="AA59" i="1"/>
  <c r="AG59" i="1"/>
  <c r="T10" i="1"/>
  <c r="T72" i="1" s="1"/>
  <c r="Q61" i="4"/>
  <c r="Q60" i="4"/>
  <c r="H36" i="7"/>
  <c r="G145" i="1"/>
  <c r="H175" i="1"/>
  <c r="G84" i="2"/>
  <c r="Q55" i="4"/>
  <c r="G52" i="2" s="1"/>
  <c r="J72" i="1"/>
  <c r="Q64" i="4"/>
  <c r="H67" i="2" s="1"/>
  <c r="H45" i="2"/>
  <c r="Q63" i="4"/>
  <c r="G67" i="2" s="1"/>
  <c r="V72" i="1"/>
  <c r="Q66" i="4"/>
  <c r="H82" i="2" s="1"/>
  <c r="Q65" i="4"/>
  <c r="M138" i="1"/>
  <c r="D50" i="3" s="1"/>
  <c r="Q138" i="1"/>
  <c r="N138" i="1"/>
  <c r="D50" i="7" s="1"/>
  <c r="R78" i="1"/>
  <c r="R138" i="1" s="1"/>
  <c r="G54" i="2"/>
  <c r="P45" i="2"/>
  <c r="H63" i="2" s="1"/>
  <c r="Q62" i="4"/>
  <c r="H52" i="2" s="1"/>
  <c r="I52" i="2" s="1"/>
  <c r="L45" i="2"/>
  <c r="I63" i="2" s="1"/>
  <c r="G175" i="1"/>
  <c r="G160" i="1"/>
  <c r="H145" i="1"/>
  <c r="I145" i="1" s="1"/>
  <c r="P138" i="1"/>
  <c r="M54" i="4"/>
  <c r="G22" i="5"/>
  <c r="AZ70" i="1"/>
  <c r="BD70" i="1"/>
  <c r="AA72" i="1" l="1"/>
  <c r="AD72" i="1"/>
  <c r="D8" i="7" s="1"/>
  <c r="Z72" i="1"/>
  <c r="AE72" i="1"/>
  <c r="D9" i="7" s="1"/>
  <c r="AG72" i="1"/>
  <c r="D11" i="7" s="1"/>
  <c r="Y72" i="1"/>
  <c r="G82" i="2"/>
  <c r="G86" i="2"/>
  <c r="X72" i="1"/>
  <c r="BF72" i="1"/>
  <c r="C23" i="7" s="1"/>
  <c r="AB72" i="1"/>
  <c r="U72" i="1"/>
  <c r="AF72" i="1"/>
  <c r="D10" i="7" s="1"/>
  <c r="R72" i="1"/>
  <c r="BB72" i="1"/>
  <c r="C19" i="7" s="1"/>
  <c r="AH72" i="1"/>
  <c r="D12" i="7" s="1"/>
  <c r="S72" i="1"/>
  <c r="D9" i="3" s="1"/>
  <c r="AS72" i="1"/>
  <c r="AV72" i="1"/>
  <c r="BC72" i="1"/>
  <c r="C20" i="7" s="1"/>
  <c r="AY72" i="1"/>
  <c r="AP72" i="1"/>
  <c r="BD72" i="1"/>
  <c r="C21" i="7" s="1"/>
  <c r="AT72" i="1"/>
  <c r="AZ72" i="1"/>
  <c r="AR72" i="1"/>
  <c r="AQ72" i="1"/>
  <c r="AW72" i="1"/>
  <c r="AX72" i="1"/>
  <c r="I160" i="1"/>
  <c r="G88" i="2"/>
  <c r="BE72" i="1"/>
  <c r="C22" i="7" s="1"/>
  <c r="D10" i="3"/>
  <c r="G69" i="2"/>
  <c r="G73" i="2" s="1"/>
  <c r="D12" i="3"/>
  <c r="D11" i="3"/>
  <c r="J156" i="1"/>
  <c r="I175" i="1"/>
  <c r="I67" i="2"/>
  <c r="I82" i="2"/>
  <c r="G90" i="2"/>
  <c r="G32" i="5"/>
  <c r="D51" i="7"/>
  <c r="D52" i="7" s="1"/>
  <c r="D53" i="7" s="1"/>
  <c r="G66" i="7" s="1"/>
  <c r="D51" i="3"/>
  <c r="D52" i="3" s="1"/>
  <c r="D53" i="3" s="1"/>
  <c r="G66" i="3" s="1"/>
  <c r="G71" i="2"/>
  <c r="G56" i="2"/>
  <c r="G58" i="2"/>
  <c r="G21" i="5" l="1"/>
  <c r="G25" i="5" s="1"/>
  <c r="D13" i="7"/>
  <c r="D42" i="7" s="1"/>
  <c r="J141" i="1"/>
  <c r="D8" i="3"/>
  <c r="D13" i="3" s="1"/>
  <c r="E10" i="3" s="1"/>
  <c r="G10" i="3" s="1"/>
  <c r="C24" i="7"/>
  <c r="D43" i="7" s="1"/>
  <c r="D44" i="7" s="1"/>
  <c r="C19" i="3"/>
  <c r="J171" i="1"/>
  <c r="C22" i="3"/>
  <c r="I156" i="1"/>
  <c r="C23" i="3"/>
  <c r="C20" i="3"/>
  <c r="I141" i="1"/>
  <c r="H147" i="1" s="1"/>
  <c r="C21" i="3"/>
  <c r="I171" i="1"/>
  <c r="G30" i="5"/>
  <c r="G36" i="5" s="1"/>
  <c r="D26" i="6"/>
  <c r="F20" i="7"/>
  <c r="H162" i="1"/>
  <c r="H166" i="1" s="1"/>
  <c r="E10" i="7"/>
  <c r="G10" i="7" s="1"/>
  <c r="E11" i="7"/>
  <c r="G11" i="7" s="1"/>
  <c r="F21" i="7"/>
  <c r="E8" i="7"/>
  <c r="G8" i="7" s="1"/>
  <c r="G97" i="2"/>
  <c r="G75" i="2"/>
  <c r="G95" i="2"/>
  <c r="G60" i="2"/>
  <c r="E9" i="7" l="1"/>
  <c r="G9" i="7" s="1"/>
  <c r="F22" i="7"/>
  <c r="D45" i="7"/>
  <c r="E12" i="7"/>
  <c r="G12" i="7" s="1"/>
  <c r="H13" i="7" s="1"/>
  <c r="C26" i="7"/>
  <c r="F23" i="7"/>
  <c r="H177" i="1"/>
  <c r="H179" i="1" s="1"/>
  <c r="C24" i="3"/>
  <c r="D43" i="3" s="1"/>
  <c r="D44" i="3" s="1"/>
  <c r="H151" i="1"/>
  <c r="H149" i="1"/>
  <c r="G99" i="2"/>
  <c r="G101" i="2" s="1"/>
  <c r="E12" i="3"/>
  <c r="G12" i="3" s="1"/>
  <c r="D42" i="3"/>
  <c r="E9" i="3"/>
  <c r="G9" i="3" s="1"/>
  <c r="E8" i="3"/>
  <c r="G8" i="3" s="1"/>
  <c r="H164" i="1"/>
  <c r="H168" i="1" s="1"/>
  <c r="E11" i="3"/>
  <c r="G11" i="3" s="1"/>
  <c r="H24" i="7"/>
  <c r="F20" i="3"/>
  <c r="C26" i="3"/>
  <c r="F21" i="3"/>
  <c r="F23" i="3"/>
  <c r="F22" i="3"/>
  <c r="D45" i="3" l="1"/>
  <c r="H181" i="1"/>
  <c r="H183" i="1" s="1"/>
  <c r="H153" i="1"/>
  <c r="H188" i="1"/>
  <c r="D7" i="6" s="1"/>
  <c r="G102" i="2"/>
  <c r="H13" i="3"/>
  <c r="H38" i="7"/>
  <c r="H24" i="3"/>
  <c r="G8" i="5" l="1"/>
  <c r="G10" i="5" s="1"/>
  <c r="D11" i="6" s="1"/>
  <c r="D15" i="6" s="1"/>
  <c r="H190" i="1"/>
  <c r="D9" i="6" s="1"/>
  <c r="H45" i="7"/>
  <c r="H51" i="7"/>
  <c r="H38" i="3"/>
  <c r="H47" i="7"/>
  <c r="H48" i="7"/>
  <c r="H52" i="7"/>
  <c r="H50" i="7"/>
  <c r="H49" i="7"/>
  <c r="H46" i="7"/>
  <c r="H42" i="7"/>
  <c r="H44" i="7"/>
  <c r="H43" i="7"/>
  <c r="G14" i="5" l="1"/>
  <c r="G16" i="5" s="1"/>
  <c r="D13" i="6" s="1"/>
  <c r="D17" i="6" s="1"/>
  <c r="H192" i="1"/>
  <c r="H195" i="1" s="1"/>
  <c r="H44" i="3"/>
  <c r="H51" i="3"/>
  <c r="H43" i="3"/>
  <c r="H47" i="3"/>
  <c r="H50" i="3"/>
  <c r="H52" i="3"/>
  <c r="H42" i="3"/>
  <c r="H46" i="3"/>
  <c r="H48" i="3"/>
  <c r="H45" i="3"/>
  <c r="H49" i="3"/>
  <c r="H53" i="7"/>
  <c r="G60" i="7" s="1"/>
  <c r="G62" i="7" s="1"/>
  <c r="H194" i="1"/>
  <c r="D19" i="6"/>
  <c r="D45" i="6" l="1"/>
  <c r="H53" i="3"/>
  <c r="G60" i="3" s="1"/>
  <c r="G62" i="3" s="1"/>
  <c r="G61" i="7"/>
  <c r="G65" i="7" l="1"/>
  <c r="G67" i="7" s="1"/>
  <c r="G61" i="3"/>
  <c r="G65" i="3" l="1"/>
  <c r="D24" i="6" s="1"/>
  <c r="D28" i="6" s="1"/>
  <c r="D33" i="6" s="1"/>
  <c r="D36" i="6" l="1"/>
  <c r="D38" i="6"/>
  <c r="D35" i="6"/>
  <c r="D43" i="6"/>
  <c r="G67" i="3"/>
</calcChain>
</file>

<file path=xl/comments1.xml><?xml version="1.0" encoding="utf-8"?>
<comments xmlns="http://schemas.openxmlformats.org/spreadsheetml/2006/main">
  <authors>
    <author>Utente</author>
    <author>Domenico Satalino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</rPr>
          <t>UTC: ininfluente ai fini del calcolo</t>
        </r>
      </text>
    </comment>
    <comment ref="E65" authorId="1" shapeId="0">
      <text>
        <r>
          <rPr>
            <sz val="9"/>
            <color indexed="81"/>
            <rFont val="Tahoma"/>
            <family val="2"/>
          </rPr>
          <t>Inserire il valore riveniente dal computo metrico estimativo asseverato da tecnico abilitato per la parte di intervento residenziale</t>
        </r>
      </text>
    </comment>
    <comment ref="E66" authorId="1" shapeId="0">
      <text>
        <r>
          <rPr>
            <sz val="9"/>
            <color indexed="81"/>
            <rFont val="Tahoma"/>
            <family val="2"/>
          </rPr>
          <t>Inserire il valore riveniente dal computo metrico estimativo asseverato da tecnico abilitato per la parte di intervento terziaria</t>
        </r>
      </text>
    </comment>
  </commentList>
</comments>
</file>

<file path=xl/comments2.xml><?xml version="1.0" encoding="utf-8"?>
<comments xmlns="http://schemas.openxmlformats.org/spreadsheetml/2006/main">
  <authors>
    <author>Utente</author>
    <author>Domenico Satalino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</rPr>
          <t>UTC: ininfluente ai fini del calcolo</t>
        </r>
      </text>
    </comment>
    <comment ref="E65" authorId="1" shapeId="0">
      <text>
        <r>
          <rPr>
            <sz val="9"/>
            <color indexed="81"/>
            <rFont val="Tahoma"/>
            <family val="2"/>
          </rPr>
          <t>Inserire il valore riveniente dal computo metrico estimativo asseverato da tecnico abilitato per la parte di intervento residenziale</t>
        </r>
      </text>
    </comment>
    <comment ref="E66" authorId="1" shapeId="0">
      <text>
        <r>
          <rPr>
            <sz val="9"/>
            <color indexed="81"/>
            <rFont val="Tahoma"/>
            <family val="2"/>
          </rPr>
          <t>Inserire il valore riveniente dal computo metrico estimativo asseverato da tecnico abilitato per la parte di intervento terziaria</t>
        </r>
      </text>
    </comment>
  </commentList>
</comments>
</file>

<file path=xl/sharedStrings.xml><?xml version="1.0" encoding="utf-8"?>
<sst xmlns="http://schemas.openxmlformats.org/spreadsheetml/2006/main" count="1059" uniqueCount="332">
  <si>
    <t>TABELLA PER LA DETERMINAZIONE DEL CONTRIBUTO DI COSTRUZIONE COMMISURATO ALLE URBANIZZAZIONI PER EDILIZIA RESIDENZIALE, COMMERCIALE, DIREZIONALE E PER GLI IMMOBILI REALIZZATI NELLE ZONE INDUSTRIALI ED ARTIGIANALE AVENTI DESTINAZIONE DIVERSA DALL’ATTIVITA' PRODUTTIVA</t>
  </si>
  <si>
    <t>Intestatario:</t>
  </si>
  <si>
    <t>N. Pratica Edilizia:</t>
  </si>
  <si>
    <t>TABELLA VANI RESIDENZIALI</t>
  </si>
  <si>
    <t>MATRICE VANI RESIDENZIALI</t>
  </si>
  <si>
    <t>Fabbricato</t>
  </si>
  <si>
    <t>Unità Immobiliare</t>
  </si>
  <si>
    <t>Classi di Superficie</t>
  </si>
  <si>
    <t>Descrizione Vano</t>
  </si>
  <si>
    <t>Misure Vano</t>
  </si>
  <si>
    <t>Snr</t>
  </si>
  <si>
    <t>Su</t>
  </si>
  <si>
    <t>≤ 95</t>
  </si>
  <si>
    <t>sala da pranzo</t>
  </si>
  <si>
    <t>balcone</t>
  </si>
  <si>
    <t>locale ascensore</t>
  </si>
  <si>
    <t>&gt; 160</t>
  </si>
  <si>
    <t>Totale mq</t>
  </si>
  <si>
    <t>TABELLA VANI TERZIARI</t>
  </si>
  <si>
    <t>Sa</t>
  </si>
  <si>
    <t>Sn</t>
  </si>
  <si>
    <t>locale commerciale</t>
  </si>
  <si>
    <t>deposito</t>
  </si>
  <si>
    <t>Snr+Sa</t>
  </si>
  <si>
    <t>Su+Sn</t>
  </si>
  <si>
    <t>Intervento</t>
  </si>
  <si>
    <t>U.P.</t>
  </si>
  <si>
    <t>U.S.</t>
  </si>
  <si>
    <t>U.T.</t>
  </si>
  <si>
    <t>B1</t>
  </si>
  <si>
    <t>Nuove costruzioni</t>
  </si>
  <si>
    <t>Sup. Tot. [(Su+Sn) + (Snr+Sa)/2)</t>
  </si>
  <si>
    <t>Oneri U.P. (Sup. Tot. * U.P.)</t>
  </si>
  <si>
    <t>Oneri U.S. (Sup. Tot. * U.S.)</t>
  </si>
  <si>
    <t>Oneri U.T. (Sup. Tot. * U.T.)</t>
  </si>
  <si>
    <t>Prima Rata</t>
  </si>
  <si>
    <t>Seconda e Terza Rata</t>
  </si>
  <si>
    <t>TABELLA PER LA DETERMINAZIONE DEL CONTRIBUTO DI COSTRUZIONE COMMISURATO ALLE URBANIZZAZIONI DETERMINAZIONE ONERI DI URBANIZZAZIONE PER INSEDIAMENTI  INDUSTRIALI E ARTIGIANALI</t>
  </si>
  <si>
    <t>TABELLA VANI SECONDARI</t>
  </si>
  <si>
    <t>zona produzione</t>
  </si>
  <si>
    <t>autorimessa collettiva</t>
  </si>
  <si>
    <t>(B) Industrie non comprese nel punto (A)</t>
  </si>
  <si>
    <t>Nuovi insediamenti PIP</t>
  </si>
  <si>
    <t>10 &lt; n° &lt;= 50</t>
  </si>
  <si>
    <t>Sup. Tot. (Sn +Sa/2)</t>
  </si>
  <si>
    <t>Tabella 1 - Incremento per superficie utile abitabile (art. 5)</t>
  </si>
  <si>
    <t>Classi di Superficie (mq)</t>
  </si>
  <si>
    <t>Alloggi (n)</t>
  </si>
  <si>
    <t>Superficie Utile Abitabile (mq)</t>
  </si>
  <si>
    <t>Rapporto rispetto al Totale Su</t>
  </si>
  <si>
    <t>% Incremento (art. 5)</t>
  </si>
  <si>
    <t>95 &gt;&lt; 110</t>
  </si>
  <si>
    <t>110 &gt;&lt; 130</t>
  </si>
  <si>
    <t>130 &gt;&lt; 160</t>
  </si>
  <si>
    <r>
      <t>I</t>
    </r>
    <r>
      <rPr>
        <vertAlign val="subscript"/>
        <sz val="10"/>
        <rFont val="Arial"/>
        <family val="2"/>
      </rPr>
      <t>1</t>
    </r>
  </si>
  <si>
    <t>Tabella 2 - Superfici per servizi e accessori relativi alla parte residenziale (art. 2)</t>
  </si>
  <si>
    <t>DESTINAZIONI</t>
  </si>
  <si>
    <t>Sup. netta servizi e accessori (mq)</t>
  </si>
  <si>
    <t>Tabella 3 - Incremento per servizi ed accessori relativi alla parte residenziale (art. 6)</t>
  </si>
  <si>
    <t>a</t>
  </si>
  <si>
    <t>cantinole, soffitte, locali ascensore, cabine idriche, lavatoi comuni, centrali termiche ed altri locali di servizio delle residenze</t>
  </si>
  <si>
    <t>Intervalli di variabilità del rapporto % Snr/Su*100</t>
  </si>
  <si>
    <t>Ipotesi che ricorre</t>
  </si>
  <si>
    <t>% Incremento</t>
  </si>
  <si>
    <t>b1</t>
  </si>
  <si>
    <t>autorimesse collettive</t>
  </si>
  <si>
    <t>≤ 50</t>
  </si>
  <si>
    <t>b2</t>
  </si>
  <si>
    <t>autorimesse singole</t>
  </si>
  <si>
    <t>c</t>
  </si>
  <si>
    <t>androni d'ingresso e porticati liberi</t>
  </si>
  <si>
    <t>d</t>
  </si>
  <si>
    <t>logge e balconi</t>
  </si>
  <si>
    <t>&gt; 100</t>
  </si>
  <si>
    <r>
      <t>I</t>
    </r>
    <r>
      <rPr>
        <vertAlign val="subscript"/>
        <sz val="10"/>
        <rFont val="Arial"/>
        <family val="2"/>
      </rPr>
      <t>2</t>
    </r>
  </si>
  <si>
    <t>Snr/Su[%]=</t>
  </si>
  <si>
    <t>Tabella 4 - Incremento per paerticolari caratteristiche (art. 7)</t>
  </si>
  <si>
    <t>per ciascuna delle caratteristiche sotto riportate l'incremento è pari al 10%</t>
  </si>
  <si>
    <t>ipotesi che ricorre</t>
  </si>
  <si>
    <t>più di un ascensore per ogni scala se questa serve meno di sei piani sopraelevati</t>
  </si>
  <si>
    <t>scala di servizio non prescritta da leggi o regolamenti o imposta da necessità di prevenzione di infortuni o di incendi</t>
  </si>
  <si>
    <t>altezza libera netta di piano superiore a m 3,00 o a quella minima prescritta da norme regolamentari. Per ambienti con altezze diverse si fa riferimento all'altezza media ponderale</t>
  </si>
  <si>
    <t>piscina coperta o scoperta quando sia a servizio di uno o più edifici comprendenti meno di 15 unità immobiliari</t>
  </si>
  <si>
    <t>alloggi di custodia a servizio di uno o più edifici comprendenti meno di 15 unità immobiliari</t>
  </si>
  <si>
    <r>
      <t>I</t>
    </r>
    <r>
      <rPr>
        <vertAlign val="subscript"/>
        <sz val="10"/>
        <rFont val="Arial"/>
        <family val="2"/>
      </rPr>
      <t>3</t>
    </r>
  </si>
  <si>
    <t>I</t>
  </si>
  <si>
    <t>Tabella 5 - Superfici residenziali e relativi servizi ed accessori</t>
  </si>
  <si>
    <t>Tabella 7 - Incremento per superficie utile abitabile (art. 5)</t>
  </si>
  <si>
    <t>Sigla</t>
  </si>
  <si>
    <t>Denominazione</t>
  </si>
  <si>
    <t>Superficie (mq)</t>
  </si>
  <si>
    <t>Classe edificio</t>
  </si>
  <si>
    <t>% maggiorazione</t>
  </si>
  <si>
    <t>Su (art. 3)</t>
  </si>
  <si>
    <t>Superficie utile abitabile</t>
  </si>
  <si>
    <t>Snr (art. 2)</t>
  </si>
  <si>
    <t>Superficie netta non residenziale</t>
  </si>
  <si>
    <t>II</t>
  </si>
  <si>
    <t>60% Snr</t>
  </si>
  <si>
    <t>Superficie ragguagliata</t>
  </si>
  <si>
    <t>III</t>
  </si>
  <si>
    <t>Sc (art. 2)</t>
  </si>
  <si>
    <t>Superficie complessiva</t>
  </si>
  <si>
    <t>IV</t>
  </si>
  <si>
    <t>V</t>
  </si>
  <si>
    <t>VI</t>
  </si>
  <si>
    <t>Tabella 6 - Superfici per attività turistiche commerciali e direzionali e relativi accessori</t>
  </si>
  <si>
    <t>VII</t>
  </si>
  <si>
    <t>VIII</t>
  </si>
  <si>
    <t>Sn (art. 9)</t>
  </si>
  <si>
    <t>IX</t>
  </si>
  <si>
    <t>Sa (art. 9)</t>
  </si>
  <si>
    <t>Superficie degli accessori</t>
  </si>
  <si>
    <t>X</t>
  </si>
  <si>
    <t>60% Sa</t>
  </si>
  <si>
    <t>XI</t>
  </si>
  <si>
    <t>St (art. 9)</t>
  </si>
  <si>
    <t>% maggiorazione da applicare (M)</t>
  </si>
  <si>
    <t>A</t>
  </si>
  <si>
    <t>Contributo Base commisurato al Costo di Costruzione</t>
  </si>
  <si>
    <t>B</t>
  </si>
  <si>
    <t>Costo Maggiorato al metro quadro di costruzione A*(1+M/100)</t>
  </si>
  <si>
    <t>Contributo Maggiorato commisurato al Costo di Costruzione</t>
  </si>
  <si>
    <t>C</t>
  </si>
  <si>
    <t>Costo di costruzione dell'edificio (Sc+St)*B</t>
  </si>
  <si>
    <t>Dr</t>
  </si>
  <si>
    <t>Aliquota del Costo di Costruzione per Edilizia Residenziale (%)</t>
  </si>
  <si>
    <t>Dt</t>
  </si>
  <si>
    <t>Contributo commisurato al Costo di Costruzione da versare</t>
  </si>
  <si>
    <t>Residenziale</t>
  </si>
  <si>
    <t>Terziario</t>
  </si>
  <si>
    <t>TOTALE</t>
  </si>
  <si>
    <t>Zone Territoriali Omogenee</t>
  </si>
  <si>
    <t>Tipologie di intervento (Settori diversi dal Secondario)</t>
  </si>
  <si>
    <t>A1 e A2</t>
  </si>
  <si>
    <t>Demolizioni e ricostruzioni</t>
  </si>
  <si>
    <t>B2</t>
  </si>
  <si>
    <t>Ristrutturazioni e riattamenti</t>
  </si>
  <si>
    <t>C3</t>
  </si>
  <si>
    <t>DT</t>
  </si>
  <si>
    <t>D1</t>
  </si>
  <si>
    <t>D2</t>
  </si>
  <si>
    <t>E</t>
  </si>
  <si>
    <t>Tipologie di intervento (Settore Secondario)</t>
  </si>
  <si>
    <t>Ampliamenti</t>
  </si>
  <si>
    <t>Numero di addetti</t>
  </si>
  <si>
    <t>Nuovi insediamenti</t>
  </si>
  <si>
    <t>n° &lt;= 10</t>
  </si>
  <si>
    <t>50 &lt; n° &lt;= 200</t>
  </si>
  <si>
    <t>TIPO INSEDIAMENTO PRODUTTIVO</t>
  </si>
  <si>
    <t>200 &lt; n° &lt;= 1000</t>
  </si>
  <si>
    <t>(A) Industrie di trasformazione dei prodotti agricoli, zootecnia e artigianato</t>
  </si>
  <si>
    <t>n° &gt; 1000</t>
  </si>
  <si>
    <t>TABELLA IMPORTI UNITARI SETTORI DIVERSI DAL SECONDARIO</t>
  </si>
  <si>
    <t>Zona</t>
  </si>
  <si>
    <t>TABELLA IMPORTI UNITARI SETTORE SECONDARIO</t>
  </si>
  <si>
    <t>ZONE</t>
  </si>
  <si>
    <t>Addetti</t>
  </si>
  <si>
    <t>oneri</t>
  </si>
  <si>
    <t>Descrizione Vano Terziario</t>
  </si>
  <si>
    <t>Descrizione Vano Residenziale</t>
  </si>
  <si>
    <t>cucina</t>
  </si>
  <si>
    <t>magazzino</t>
  </si>
  <si>
    <t>ufficio</t>
  </si>
  <si>
    <t>salone</t>
  </si>
  <si>
    <t>sala d'attesa</t>
  </si>
  <si>
    <t>soggiorno</t>
  </si>
  <si>
    <t>sala riunioni</t>
  </si>
  <si>
    <t>tinello</t>
  </si>
  <si>
    <t>zona somministrazione</t>
  </si>
  <si>
    <t>bagno</t>
  </si>
  <si>
    <t>zona preparazione</t>
  </si>
  <si>
    <t>ingresso</t>
  </si>
  <si>
    <t>disimpegno</t>
  </si>
  <si>
    <t>studio</t>
  </si>
  <si>
    <t>studio professionale</t>
  </si>
  <si>
    <t>cabina di cottura</t>
  </si>
  <si>
    <t>servizio igienico</t>
  </si>
  <si>
    <t>cucinino</t>
  </si>
  <si>
    <t>scala interna</t>
  </si>
  <si>
    <t>spogliatoio</t>
  </si>
  <si>
    <t>altro locale terziario</t>
  </si>
  <si>
    <t>camera da letto</t>
  </si>
  <si>
    <t>cabina idrica</t>
  </si>
  <si>
    <t>sottotetto abitabile</t>
  </si>
  <si>
    <t>corridoio</t>
  </si>
  <si>
    <t>centrale termica</t>
  </si>
  <si>
    <t>gabinetto</t>
  </si>
  <si>
    <t>sottotetto non abitabile</t>
  </si>
  <si>
    <t>ripostiglio</t>
  </si>
  <si>
    <t>autorimessa singola</t>
  </si>
  <si>
    <t>altro locale di abitazione</t>
  </si>
  <si>
    <t>androne d'ingresso</t>
  </si>
  <si>
    <t>porticato libero</t>
  </si>
  <si>
    <t>cantina</t>
  </si>
  <si>
    <t>pianerottolo</t>
  </si>
  <si>
    <t>soffitta</t>
  </si>
  <si>
    <t>loggia</t>
  </si>
  <si>
    <t>terrazzo</t>
  </si>
  <si>
    <t>lavatoio comune</t>
  </si>
  <si>
    <t>altro locale di servizio</t>
  </si>
  <si>
    <t>tavernetta</t>
  </si>
  <si>
    <t>Descrizione Vano Secondario</t>
  </si>
  <si>
    <t>laboratorio artigianale</t>
  </si>
  <si>
    <t>zona stoccaggio</t>
  </si>
  <si>
    <t>scala comune</t>
  </si>
  <si>
    <t>altro locale secondario</t>
  </si>
  <si>
    <t>patio</t>
  </si>
  <si>
    <t>Urbanizzazioni Primarie a scomputo del relativo contributo</t>
  </si>
  <si>
    <t>Importo massimo scomputabile per le Urbanizzazioni Primarie</t>
  </si>
  <si>
    <t>Importo Computo Metrico Urbanizzazioni Primarie presentato</t>
  </si>
  <si>
    <t>Urbanizzazioni Secondarie a scomputo del relativo contributo</t>
  </si>
  <si>
    <t>Importo massimo scomputabile per le Urbanizzazioni Secondarie</t>
  </si>
  <si>
    <t>Importo Computo Metrico Urbanizzazioni Secondarie presentato</t>
  </si>
  <si>
    <t>Monetizzazioni Aree a Parcheggio</t>
  </si>
  <si>
    <t>Contributo di Costruzione commisurato alle Urbanizzazioni Primarie</t>
  </si>
  <si>
    <t>Contributo di Costruzione commisurato alle Urbanizzazioni Secondarie</t>
  </si>
  <si>
    <t>Contributo di Costruzione commisurato al Costo di Costruzione (residenziale)</t>
  </si>
  <si>
    <t>Contributo di Costruzione commisurato al Costo di Costruzione (terziario)</t>
  </si>
  <si>
    <t>Totale Contributo di Costruzione commisurato al Costo di Costruzione</t>
  </si>
  <si>
    <t>TOTALE CONTRIBUTO DI COSTRUZIONE AI SENSI DELL'ART. 16 DEL D.P.R.380/2001</t>
  </si>
  <si>
    <t>TOTALE CONTRIBUTO DI COSTRUZIONE</t>
  </si>
  <si>
    <t>Importo Prima Rata in caso di Rateizzazione</t>
  </si>
  <si>
    <t>Importo Seconda e Terza Rata in caso di Rateizzazione</t>
  </si>
  <si>
    <t>GARANZIE FIDEJUSSORIE DA PRESTARE</t>
  </si>
  <si>
    <t xml:space="preserve">Polizza Fidejussoria in caso di rateizzazione del Contributo di Costruzione </t>
  </si>
  <si>
    <t>Polizza Fidejussoria in caso di realizzazione diretta delle Urbanizzazioni</t>
  </si>
  <si>
    <t>Importo stimato per l'esproprio di aree da destinare a Standard</t>
  </si>
  <si>
    <t>Area da destinare a Standard negli Insediamenti Residenziali</t>
  </si>
  <si>
    <t>Area da destinare a Standard negli Insediamenti di carattere Terziario</t>
  </si>
  <si>
    <t>Importo da versare per la Monetizzazione di Standard Urbanistici</t>
  </si>
  <si>
    <t>Area da destinare a Parcheggio negli Insediamenti Residenziali</t>
  </si>
  <si>
    <t>Area da destinare a Parcheggio negli Insediamenti di carattere Terziario</t>
  </si>
  <si>
    <t>Area di Progetto destinata a Standard per la Residenza da cedere</t>
  </si>
  <si>
    <t>Area di Progetto destinata a Standard per il Terziario da cedere</t>
  </si>
  <si>
    <t>Aliquota del Costo di Costruzione per Edilizia Terziaria (%)</t>
  </si>
  <si>
    <t>Importo stimato per la realizzazione di Parcheggi</t>
  </si>
  <si>
    <t>Area di Progetto destinata a Parcheggio per la Residenza da vincolare</t>
  </si>
  <si>
    <t>Area di Progetto destinata a Parcheggio per il Terziario da vincolare</t>
  </si>
  <si>
    <t>Area da destinare a Parcheggio negli Insediamenti di carattere Secondario</t>
  </si>
  <si>
    <t>Area di Progetto destinata a Parcheggio per il Secondario da vincolare</t>
  </si>
  <si>
    <t>Importo da scomputare per realizzazione diretta Urbanizzazioni Primarie</t>
  </si>
  <si>
    <t>Importo da scomputare per realizzazione diretta Urbanizzazioni Secondarie</t>
  </si>
  <si>
    <t>TOTALE CONTRIBUTO DI COSTRUZIONE IN CASO DI SANATORIA</t>
  </si>
  <si>
    <t>Anno</t>
  </si>
  <si>
    <t>Società</t>
  </si>
  <si>
    <t>Intestatario</t>
  </si>
  <si>
    <t>N. Pratica Edilizia</t>
  </si>
  <si>
    <t>Urbanizzazioni a Scomputo del Contributo di Costruzione e Monetizzazioni</t>
  </si>
  <si>
    <t>CONTRIBUTO DI COSTRUZIONE PER EDILIZIA RESIDENZIALE, COMMERCIALE, DIREZIONALE E PER INSEDIAMENTI INDUSTRIALI E ARTIGIANALI</t>
  </si>
  <si>
    <t>CONTRIBUTO DI COSTRUZIONE COMMISURATO AL COSTO DI COSTRUZIONE</t>
  </si>
  <si>
    <t>50 &gt;≤ 75</t>
  </si>
  <si>
    <t>75 &gt;≤ 100</t>
  </si>
  <si>
    <t>Contributo di Costruzione commisurato alle Urbanizzazioni Primarie al netto dello scomputo</t>
  </si>
  <si>
    <t>Contributo di Costruzione commisurato alle Urbanizzazioni Secondarie al netto dello scomputo</t>
  </si>
  <si>
    <t>Totale Contributo di Costruzione commisurato alle Urbanizzazioni al netto dello scomputo</t>
  </si>
  <si>
    <t>Monetizzazioni Standard Urbanistici (solo per Piano Casa)</t>
  </si>
  <si>
    <t>MATRICE SUPERFICI UTILI RESIDENZIALI (N.C.)</t>
  </si>
  <si>
    <t>MATRICE SUPERFICI UTILI RESIDENZIALI (D.R.)</t>
  </si>
  <si>
    <t>MATRICE SUPERFICI UTILI RESIDENZIALI (R.R.)</t>
  </si>
  <si>
    <t>MATRICE TIPOLOGIA VANI NON RESIDENZIALI</t>
  </si>
  <si>
    <t>MATRICE SUPERFICI NON RESIDENZIALI (N.C.)</t>
  </si>
  <si>
    <t>MATRICE SUPERFICI NON RESIDENZIALI (D.R.)</t>
  </si>
  <si>
    <t>MATRICE SUPERFICI NON RESIDENZIALI (R.R.)</t>
  </si>
  <si>
    <t>Zona Territoriale Omogenea</t>
  </si>
  <si>
    <t>Intervento di Nuova Costruzione</t>
  </si>
  <si>
    <t>SUPERFICI SOGGETTE A CONTRIBUTO PER LE URBANIZZAZIONI (NUOVA COSTRUZIONE)</t>
  </si>
  <si>
    <t>MATRICE SUPERFICIE NETTA</t>
  </si>
  <si>
    <t>N.C.</t>
  </si>
  <si>
    <t>D.R.</t>
  </si>
  <si>
    <t>R.R.</t>
  </si>
  <si>
    <t>MATRICE SUPERFICIE ACCESSORI</t>
  </si>
  <si>
    <t>SUPERFICI SOGGETTE A CONTRIBUTO PER LE URBANIZZAZIONI (DEMOLIZIONE E RICOSTRUZIONE)</t>
  </si>
  <si>
    <t>Intervento di Demolizione e Ricostruzione</t>
  </si>
  <si>
    <t>SUPERFICI SOGGETTE A CONTRIBUTO PER LE URBANIZZAZIONI (RISTRUTTURAZIONE E RIATTAMENTO)</t>
  </si>
  <si>
    <t>Intervento di Ristrutturazione e Riattamento</t>
  </si>
  <si>
    <t>TOTALE CONTRIBUTO DI COSTRUZIONE COMMISURATO ALLE URBANIZZAZIONI</t>
  </si>
  <si>
    <t>Contributo di Costruzione commisurato alle Urbanizzazioni</t>
  </si>
  <si>
    <t>Tipo di Industria</t>
  </si>
  <si>
    <t>Intervallo Addetti</t>
  </si>
  <si>
    <t>SUPERFICI SOGGETTE A CONTRIBUTO PER LE URBANIZZAZIONI (NUOVI INSEDIAMENTI)</t>
  </si>
  <si>
    <t>Nuovi Insediamenti</t>
  </si>
  <si>
    <t>SUPERFICI SOGGETTE A CONTRIBUTO PER LE URBANIZZAZIONI (AMPLIAMENTI)</t>
  </si>
  <si>
    <t>AMPL.</t>
  </si>
  <si>
    <t>NUOVO</t>
  </si>
  <si>
    <t>PIP</t>
  </si>
  <si>
    <t>Nuovi Insediamenti PIP</t>
  </si>
  <si>
    <t>SUPERFICI SOGGETTE A CONTRIBUTO PER LE URBANIZZAZIONI (NUOVI INSEDIAMENTI PIP)</t>
  </si>
  <si>
    <t>TABELLA PER LA DETERMINAZIONE DEL CONTRIBUTO DI COSTRUZIONE COMMISURATO AL COSTO DI COSTRUZIONE PER INTERVENTI DI NUOVA COSTRUZIONE O DEMOLIZIONE E RICOSTRUZIONE</t>
  </si>
  <si>
    <t>TABELLA PER LA DETERMINAZIONE DEL CONTRIBUTO DI COSTRUZIONE COMMISURATO AL COSTO DI COSTRUZIONE PER INTERVENTI DI RISTRUTTURAZIONE O RIATTAMENTO</t>
  </si>
  <si>
    <t>Costo Base al metro quadro delle nuove costruzioni di edilizia agevolata</t>
  </si>
  <si>
    <t>Costo Base al metro quadro per il recupero del patrimonio edilizio esistente</t>
  </si>
  <si>
    <t>ISTRUZIONI PER L'UTILIZZO DEL FOGLIO DI AUTOCALCOLO PER IL CONTRIBUTO DI COSTRUZIONE</t>
  </si>
  <si>
    <t>Per utilizzare il presente foglio di autocalcolo per la determinazione del contributo di costruzione per le pratiche</t>
  </si>
  <si>
    <t>SUE e SUAP, occorre partire dalla conoscenza di tutti i dati dimensionali progettuali, quali le superfici e le</t>
  </si>
  <si>
    <t>destinazioni d'uso di tutti i vani, oltre che le tipologie di intervento che ci si propone di effettuare, distinte tra</t>
  </si>
  <si>
    <t>Nuove Costruzioni (NC), Demolizioni e Ricostruzioni (DR), Ristrutturazioni e Riattamenti (RR). Per interventi</t>
  </si>
  <si>
    <t>relativi al settore secondario (Industria ed Artigianato), occorre anche conoscere il numero degli addetti per</t>
  </si>
  <si>
    <t>I campi obbligatori da compilare o nei quali selezionare il valore corretto, sono i seguenti:</t>
  </si>
  <si>
    <t>[selezionare]</t>
  </si>
  <si>
    <t>[compilare]</t>
  </si>
  <si>
    <t>Nel campo "Misure Vano" inserire i valori dei due lati per vani rettangolari o quadrati, ovvero il valore della</t>
  </si>
  <si>
    <t>I fogli di lavoro in cui vanno inseriti i dati di cui sopra sono "Residenza e Terziario" e "Settore Secondario".</t>
  </si>
  <si>
    <t>superficie in una delle due caselle, ed il valore "1" nell'altra cella, per vani il cui calcolo dell'area sia complesso.</t>
  </si>
  <si>
    <t>I campi "Intestatario", "Società", "N. Pratica Edilizia", "Anno", "Fabbricato", "Unità Immobiliare", sono</t>
  </si>
  <si>
    <t>facoltativi, ma almeno "Intestatario" e "Anno" vanno compilati, al fine di facilitare il proprio lavoro e quello</t>
  </si>
  <si>
    <t>dell'Ufficio che deve curare l'istruttoria.</t>
  </si>
  <si>
    <t>I campi "Fabbricato" ed "Unità Immobiliare" vanno utilizzati in caso di pratiche edilizie che contemplino</t>
  </si>
  <si>
    <t>contemporaneamente la realizzazione di più corpi di fabbrica e/o più unità immobiliari.</t>
  </si>
  <si>
    <t>Le celle colorate di arancione sono compilabili, quelle grigie hanno i valori selezionabili da menu a tendina.</t>
  </si>
  <si>
    <t>Una volta inseriti i dati dimensionali, i fogli di calcolo "Costo di Costruzione (NC e DR)" e "Costo di Costruzione</t>
  </si>
  <si>
    <t>(RR)" relativi rispettivamente al calcolo del contributo commisurato al costo di costruzione per Nuove Costruzioni</t>
  </si>
  <si>
    <t>(NC) e Demolizioni e Ricostruzioni (DR) ad esse assimilate, e per Ristrutturazioni e Riattamenti (RR), vengono</t>
  </si>
  <si>
    <t>automaticamente compilati, sia per il settore residenziale che per il terziario (il secondario è esente).</t>
  </si>
  <si>
    <t>Nei fogli "Costo di Costruzione" è possibile inserire nella colonna "Alloggi (n)" il numero degli alloggi per ogni</t>
  </si>
  <si>
    <t>Tabella 4 - Incremento per particolari caratteristiche (art. 7)</t>
  </si>
  <si>
    <t>classe dimensionale, sebbene sia ininfluente ai fini del calcolo, oltre che selezionare gli incrementi per particolari</t>
  </si>
  <si>
    <t>caratteristiche di cui alla Tabella 4 (art. 7), nel caso in cui ne ricorrano le condizioni per l'intervento proposto.</t>
  </si>
  <si>
    <t>Nel foglio "Monetizzazione e Scomputo", se sono stati inseriti i dati dimensionali nei fogli relativi, vengono</t>
  </si>
  <si>
    <t>automaticamente rappresentati i valori massimi degli oneri scomputabili per la realizzazione diretta delle</t>
  </si>
  <si>
    <t xml:space="preserve">urbanizzazioni, ed inserendo nei campi arancioni i valori dei computi metrici estimativi delle urbanizzazioni, si </t>
  </si>
  <si>
    <t>ricavano gli importi da scomputare.</t>
  </si>
  <si>
    <t>Analogamente vengono determinati automaticamente le aree per standard e per parcheggio, ed inserendo nei</t>
  </si>
  <si>
    <t>campi arancione i valori di superficie che il proponente intende cedere per standard e/o parcheggi, si ottengono</t>
  </si>
  <si>
    <t>gli importi necessari per monetizzare le urbanizzazioni primarie mancanti.</t>
  </si>
  <si>
    <t>Alla fine di tutta la compilazione, è possibile visionare il foglio "Riepilogo", nel quale sono riportati tutti i contributi</t>
  </si>
  <si>
    <t>da versare, in un'unica soluzione o a rate, oltre alle garanzie fidejussorie in caso di rateizzazione del contributo</t>
  </si>
  <si>
    <t>e/o realizzazione diretta delle urbanizzazioni, ed al contributo da versare in caso di sanatoria.</t>
  </si>
  <si>
    <t>Computo Metrico Estimativo per Edilizia Residenziale</t>
  </si>
  <si>
    <t>Computo Metrico Estimativo per Edilizia Terziaria</t>
  </si>
  <si>
    <t>=G61*D45</t>
  </si>
  <si>
    <t>=D53*G58*G64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</si>
</sst>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€ &quot;* #,##0.00_-;&quot;-€ &quot;* #,##0.00_-;_-&quot;€ &quot;* \-??_-;_-@_-"/>
    <numFmt numFmtId="165" formatCode="&quot;€ &quot;#,##0.00&quot;/mq&quot;;&quot;-€ &quot;#,##0.00&quot;/mq&quot;"/>
    <numFmt numFmtId="166" formatCode="0.00&quot; mq&quot;"/>
    <numFmt numFmtId="167" formatCode="_-[$€-410]\ * #,##0.00_-;\-[$€-410]\ * #,##0.00_-;_-[$€-410]\ * &quot;-&quot;??_-;_-@_-"/>
    <numFmt numFmtId="168" formatCode="0.00&quot; ml&quot;"/>
  </numFmts>
  <fonts count="29" x14ac:knownFonts="1"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0"/>
      <name val="Tahoma"/>
      <family val="2"/>
    </font>
    <font>
      <sz val="10"/>
      <name val="Tahoma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9"/>
      <name val="Tahoma"/>
      <family val="2"/>
    </font>
    <font>
      <sz val="11"/>
      <color indexed="47"/>
      <name val="Calibri"/>
      <family val="2"/>
    </font>
    <font>
      <sz val="11"/>
      <color indexed="62"/>
      <name val="Calibri"/>
      <family val="2"/>
    </font>
    <font>
      <b/>
      <sz val="10"/>
      <color indexed="81"/>
      <name val="Tahoma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rgb="FFFFCC9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hair">
        <color indexed="59"/>
      </bottom>
      <diagonal/>
    </border>
    <border>
      <left style="thin">
        <color indexed="59"/>
      </left>
      <right style="hair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hair">
        <color indexed="59"/>
      </right>
      <top style="thin">
        <color indexed="59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hair">
        <color indexed="59"/>
      </bottom>
      <diagonal/>
    </border>
    <border>
      <left style="hair">
        <color indexed="59"/>
      </left>
      <right style="thin">
        <color indexed="59"/>
      </right>
      <top style="thin">
        <color indexed="59"/>
      </top>
      <bottom style="hair">
        <color indexed="59"/>
      </bottom>
      <diagonal/>
    </border>
    <border>
      <left style="thin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hair">
        <color indexed="59"/>
      </right>
      <top style="hair">
        <color indexed="59"/>
      </top>
      <bottom style="thin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thin">
        <color indexed="59"/>
      </bottom>
      <diagonal/>
    </border>
    <border>
      <left style="hair">
        <color indexed="59"/>
      </left>
      <right style="thin">
        <color indexed="59"/>
      </right>
      <top style="hair">
        <color indexed="59"/>
      </top>
      <bottom style="thin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/>
      <diagonal/>
    </border>
    <border>
      <left style="hair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hair">
        <color indexed="59"/>
      </right>
      <top style="thin">
        <color indexed="59"/>
      </top>
      <bottom style="hair">
        <color indexed="59"/>
      </bottom>
      <diagonal/>
    </border>
    <border>
      <left/>
      <right style="hair">
        <color indexed="59"/>
      </right>
      <top style="hair">
        <color indexed="59"/>
      </top>
      <bottom/>
      <diagonal/>
    </border>
    <border>
      <left/>
      <right style="hair">
        <color indexed="59"/>
      </right>
      <top style="hair">
        <color indexed="59"/>
      </top>
      <bottom style="thin">
        <color indexed="59"/>
      </bottom>
      <diagonal/>
    </border>
    <border>
      <left/>
      <right style="hair">
        <color indexed="59"/>
      </right>
      <top/>
      <bottom style="hair">
        <color indexed="59"/>
      </bottom>
      <diagonal/>
    </border>
    <border>
      <left style="hair">
        <color indexed="59"/>
      </left>
      <right style="hair">
        <color indexed="59"/>
      </right>
      <top/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6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164" fontId="13" fillId="0" borderId="0" applyFill="0" applyBorder="0" applyAlignment="0" applyProtection="0"/>
    <xf numFmtId="0" fontId="2" fillId="2" borderId="0" applyNumberFormat="0" applyBorder="0" applyAlignment="0" applyProtection="0"/>
    <xf numFmtId="0" fontId="1" fillId="3" borderId="2" applyNumberFormat="0" applyAlignment="0" applyProtection="0"/>
    <xf numFmtId="0" fontId="26" fillId="6" borderId="44" applyNumberFormat="0" applyAlignment="0" applyProtection="0"/>
    <xf numFmtId="0" fontId="13" fillId="0" borderId="0"/>
    <xf numFmtId="9" fontId="13" fillId="0" borderId="0" applyFill="0" applyBorder="0" applyAlignment="0" applyProtection="0"/>
    <xf numFmtId="164" fontId="13" fillId="0" borderId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4" xfId="0" applyFont="1" applyBorder="1"/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Fill="1" applyBorder="1" applyAlignment="1">
      <alignment horizontal="left"/>
    </xf>
    <xf numFmtId="0" fontId="5" fillId="0" borderId="5" xfId="7" applyFont="1" applyBorder="1" applyAlignment="1">
      <alignment horizontal="center" vertical="center"/>
    </xf>
    <xf numFmtId="165" fontId="6" fillId="2" borderId="6" xfId="9" applyNumberFormat="1" applyFont="1" applyFill="1" applyBorder="1" applyAlignment="1" applyProtection="1">
      <alignment horizontal="center"/>
    </xf>
    <xf numFmtId="165" fontId="6" fillId="2" borderId="7" xfId="9" applyNumberFormat="1" applyFont="1" applyFill="1" applyBorder="1" applyAlignment="1" applyProtection="1">
      <alignment horizontal="center"/>
    </xf>
    <xf numFmtId="165" fontId="6" fillId="2" borderId="8" xfId="9" applyNumberFormat="1" applyFont="1" applyFill="1" applyBorder="1" applyAlignment="1" applyProtection="1">
      <alignment horizontal="center"/>
    </xf>
    <xf numFmtId="166" fontId="6" fillId="2" borderId="3" xfId="9" applyNumberFormat="1" applyFont="1" applyFill="1" applyBorder="1" applyAlignment="1" applyProtection="1">
      <alignment horizontal="center"/>
    </xf>
    <xf numFmtId="164" fontId="6" fillId="2" borderId="3" xfId="9" applyFont="1" applyFill="1" applyBorder="1" applyAlignment="1" applyProtection="1">
      <alignment horizontal="center"/>
    </xf>
    <xf numFmtId="0" fontId="0" fillId="0" borderId="0" xfId="0" applyFont="1" applyFill="1"/>
    <xf numFmtId="166" fontId="2" fillId="2" borderId="3" xfId="4" applyNumberFormat="1" applyBorder="1" applyAlignment="1" applyProtection="1"/>
    <xf numFmtId="164" fontId="2" fillId="2" borderId="3" xfId="4" applyNumberFormat="1" applyBorder="1" applyAlignment="1" applyProtection="1"/>
    <xf numFmtId="0" fontId="0" fillId="0" borderId="0" xfId="0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0" fillId="0" borderId="3" xfId="8" applyFont="1" applyFill="1" applyBorder="1" applyAlignment="1" applyProtection="1">
      <alignment horizontal="center"/>
    </xf>
    <xf numFmtId="0" fontId="8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9" fontId="0" fillId="0" borderId="3" xfId="8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10" xfId="0" applyBorder="1"/>
    <xf numFmtId="0" fontId="9" fillId="0" borderId="10" xfId="0" applyFont="1" applyBorder="1"/>
    <xf numFmtId="0" fontId="0" fillId="0" borderId="11" xfId="0" applyBorder="1"/>
    <xf numFmtId="9" fontId="0" fillId="0" borderId="3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10" fillId="0" borderId="0" xfId="0" applyFont="1"/>
    <xf numFmtId="0" fontId="0" fillId="0" borderId="3" xfId="0" applyFont="1" applyBorder="1" applyAlignment="1">
      <alignment horizontal="right" wrapText="1"/>
    </xf>
    <xf numFmtId="165" fontId="2" fillId="2" borderId="3" xfId="4" applyNumberFormat="1" applyBorder="1" applyAlignment="1" applyProtection="1"/>
    <xf numFmtId="164" fontId="0" fillId="0" borderId="0" xfId="0" applyNumberFormat="1"/>
    <xf numFmtId="164" fontId="0" fillId="0" borderId="0" xfId="3" applyFont="1" applyFill="1" applyBorder="1" applyAlignment="1" applyProtection="1"/>
    <xf numFmtId="9" fontId="2" fillId="2" borderId="3" xfId="4" applyNumberFormat="1" applyBorder="1" applyAlignment="1" applyProtection="1"/>
    <xf numFmtId="0" fontId="9" fillId="0" borderId="0" xfId="0" applyFont="1"/>
    <xf numFmtId="0" fontId="3" fillId="0" borderId="3" xfId="0" applyFont="1" applyBorder="1"/>
    <xf numFmtId="164" fontId="4" fillId="2" borderId="3" xfId="4" applyNumberFormat="1" applyFont="1" applyBorder="1" applyAlignment="1" applyProtection="1"/>
    <xf numFmtId="0" fontId="5" fillId="0" borderId="5" xfId="7" applyFont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11" fillId="0" borderId="0" xfId="0" applyFont="1"/>
    <xf numFmtId="0" fontId="12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6" fillId="2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164" fontId="6" fillId="2" borderId="15" xfId="9" applyFont="1" applyFill="1" applyBorder="1" applyAlignment="1" applyProtection="1"/>
    <xf numFmtId="164" fontId="6" fillId="2" borderId="16" xfId="9" applyFont="1" applyFill="1" applyBorder="1" applyAlignment="1" applyProtection="1"/>
    <xf numFmtId="164" fontId="6" fillId="2" borderId="17" xfId="9" applyFont="1" applyFill="1" applyBorder="1" applyAlignment="1" applyProtection="1"/>
    <xf numFmtId="164" fontId="6" fillId="2" borderId="18" xfId="9" applyFont="1" applyFill="1" applyBorder="1" applyAlignment="1" applyProtection="1"/>
    <xf numFmtId="164" fontId="6" fillId="2" borderId="19" xfId="9" applyFont="1" applyFill="1" applyBorder="1" applyAlignment="1" applyProtection="1"/>
    <xf numFmtId="164" fontId="6" fillId="2" borderId="20" xfId="9" applyFont="1" applyFill="1" applyBorder="1" applyAlignment="1" applyProtection="1"/>
    <xf numFmtId="164" fontId="6" fillId="2" borderId="21" xfId="9" applyFont="1" applyFill="1" applyBorder="1" applyAlignment="1" applyProtection="1"/>
    <xf numFmtId="164" fontId="6" fillId="2" borderId="22" xfId="9" applyFont="1" applyFill="1" applyBorder="1" applyAlignment="1" applyProtection="1"/>
    <xf numFmtId="164" fontId="6" fillId="2" borderId="23" xfId="9" applyFont="1" applyFill="1" applyBorder="1" applyAlignment="1" applyProtection="1"/>
    <xf numFmtId="0" fontId="5" fillId="0" borderId="14" xfId="0" applyFont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6" fillId="2" borderId="27" xfId="9" applyFont="1" applyFill="1" applyBorder="1" applyAlignment="1" applyProtection="1"/>
    <xf numFmtId="0" fontId="6" fillId="0" borderId="5" xfId="0" applyFont="1" applyBorder="1" applyAlignment="1">
      <alignment horizontal="center" vertical="center"/>
    </xf>
    <xf numFmtId="164" fontId="6" fillId="2" borderId="28" xfId="9" applyFont="1" applyFill="1" applyBorder="1" applyAlignment="1" applyProtection="1"/>
    <xf numFmtId="164" fontId="6" fillId="2" borderId="24" xfId="9" applyFont="1" applyFill="1" applyBorder="1" applyAlignment="1" applyProtection="1"/>
    <xf numFmtId="0" fontId="6" fillId="0" borderId="13" xfId="0" applyFont="1" applyBorder="1" applyAlignment="1">
      <alignment horizontal="center" vertical="center"/>
    </xf>
    <xf numFmtId="164" fontId="6" fillId="2" borderId="29" xfId="9" applyFont="1" applyFill="1" applyBorder="1" applyAlignment="1" applyProtection="1"/>
    <xf numFmtId="164" fontId="6" fillId="2" borderId="30" xfId="9" applyFont="1" applyFill="1" applyBorder="1" applyAlignment="1" applyProtection="1"/>
    <xf numFmtId="164" fontId="6" fillId="2" borderId="31" xfId="9" applyFont="1" applyFill="1" applyBorder="1" applyAlignment="1" applyProtection="1"/>
    <xf numFmtId="0" fontId="5" fillId="0" borderId="14" xfId="7" applyFont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164" fontId="5" fillId="2" borderId="3" xfId="9" applyFont="1" applyFill="1" applyBorder="1" applyAlignment="1" applyProtection="1">
      <alignment horizontal="center"/>
    </xf>
    <xf numFmtId="164" fontId="6" fillId="2" borderId="3" xfId="9" applyFont="1" applyFill="1" applyBorder="1" applyAlignment="1" applyProtection="1"/>
    <xf numFmtId="0" fontId="0" fillId="0" borderId="0" xfId="0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center"/>
    </xf>
    <xf numFmtId="164" fontId="15" fillId="2" borderId="32" xfId="9" applyFont="1" applyFill="1" applyBorder="1" applyAlignment="1" applyProtection="1">
      <alignment horizontal="center"/>
    </xf>
    <xf numFmtId="165" fontId="14" fillId="2" borderId="32" xfId="4" applyNumberFormat="1" applyFont="1" applyBorder="1" applyAlignment="1" applyProtection="1"/>
    <xf numFmtId="0" fontId="15" fillId="0" borderId="32" xfId="0" applyFont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164" fontId="26" fillId="6" borderId="44" xfId="6" applyNumberFormat="1" applyAlignment="1" applyProtection="1">
      <alignment horizontal="center"/>
      <protection locked="0"/>
    </xf>
    <xf numFmtId="166" fontId="26" fillId="6" borderId="44" xfId="6" applyNumberFormat="1" applyAlignment="1" applyProtection="1">
      <protection locked="0"/>
    </xf>
    <xf numFmtId="0" fontId="1" fillId="3" borderId="2" xfId="5" applyNumberFormat="1" applyFont="1" applyAlignment="1" applyProtection="1">
      <alignment horizontal="center"/>
      <protection locked="0"/>
    </xf>
    <xf numFmtId="0" fontId="26" fillId="6" borderId="44" xfId="6" applyAlignment="1" applyProtection="1">
      <alignment horizontal="center"/>
      <protection locked="0"/>
    </xf>
    <xf numFmtId="0" fontId="18" fillId="6" borderId="44" xfId="6" applyNumberFormat="1" applyFont="1" applyAlignment="1" applyProtection="1">
      <alignment horizontal="center" wrapText="1"/>
      <protection locked="0" hidden="1"/>
    </xf>
    <xf numFmtId="0" fontId="26" fillId="6" borderId="44" xfId="6" applyProtection="1">
      <protection locked="0"/>
    </xf>
    <xf numFmtId="49" fontId="25" fillId="4" borderId="32" xfId="1" applyNumberFormat="1" applyBorder="1" applyAlignment="1" applyProtection="1"/>
    <xf numFmtId="49" fontId="25" fillId="4" borderId="33" xfId="1" applyNumberFormat="1" applyBorder="1" applyAlignment="1" applyProtection="1">
      <alignment horizontal="left"/>
    </xf>
    <xf numFmtId="49" fontId="25" fillId="4" borderId="32" xfId="1" applyNumberFormat="1" applyBorder="1" applyAlignment="1" applyProtection="1">
      <alignment horizontal="left"/>
    </xf>
    <xf numFmtId="0" fontId="0" fillId="0" borderId="34" xfId="0" applyBorder="1"/>
    <xf numFmtId="0" fontId="0" fillId="0" borderId="35" xfId="0" applyBorder="1"/>
    <xf numFmtId="0" fontId="1" fillId="3" borderId="36" xfId="5" applyNumberFormat="1" applyFont="1" applyBorder="1" applyAlignment="1" applyProtection="1">
      <alignment horizontal="center"/>
      <protection locked="0"/>
    </xf>
    <xf numFmtId="0" fontId="21" fillId="0" borderId="0" xfId="0" applyFont="1"/>
    <xf numFmtId="166" fontId="5" fillId="2" borderId="3" xfId="9" applyNumberFormat="1" applyFont="1" applyFill="1" applyBorder="1" applyAlignment="1" applyProtection="1">
      <alignment horizontal="center"/>
    </xf>
    <xf numFmtId="166" fontId="2" fillId="2" borderId="3" xfId="4" applyNumberFormat="1" applyBorder="1" applyAlignment="1" applyProtection="1">
      <alignment horizontal="center"/>
    </xf>
    <xf numFmtId="0" fontId="1" fillId="3" borderId="2" xfId="5" applyNumberFormat="1" applyFont="1" applyAlignment="1" applyProtection="1">
      <alignment horizontal="center" vertical="center" wrapText="1"/>
      <protection locked="0"/>
    </xf>
    <xf numFmtId="0" fontId="1" fillId="3" borderId="36" xfId="5" applyNumberFormat="1" applyFont="1" applyBorder="1" applyAlignment="1" applyProtection="1">
      <alignment horizontal="center" vertical="center" wrapText="1"/>
      <protection locked="0"/>
    </xf>
    <xf numFmtId="0" fontId="25" fillId="4" borderId="1" xfId="1" applyBorder="1" applyAlignment="1" applyProtection="1">
      <alignment horizontal="left"/>
    </xf>
    <xf numFmtId="0" fontId="25" fillId="4" borderId="1" xfId="1" applyBorder="1" applyAlignment="1" applyProtection="1">
      <alignment horizontal="center"/>
    </xf>
    <xf numFmtId="0" fontId="25" fillId="4" borderId="32" xfId="1" applyBorder="1" applyAlignment="1" applyProtection="1">
      <alignment horizontal="left"/>
    </xf>
    <xf numFmtId="0" fontId="19" fillId="6" borderId="32" xfId="6" applyNumberFormat="1" applyFont="1" applyBorder="1" applyAlignment="1" applyProtection="1">
      <alignment horizontal="center"/>
      <protection locked="0"/>
    </xf>
    <xf numFmtId="10" fontId="0" fillId="0" borderId="3" xfId="8" applyNumberFormat="1" applyFont="1" applyFill="1" applyBorder="1" applyAlignment="1" applyProtection="1">
      <alignment horizontal="center"/>
    </xf>
    <xf numFmtId="10" fontId="0" fillId="0" borderId="3" xfId="0" applyNumberFormat="1" applyBorder="1" applyAlignment="1">
      <alignment horizontal="center" vertical="center"/>
    </xf>
    <xf numFmtId="164" fontId="25" fillId="5" borderId="3" xfId="2" applyNumberFormat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25" fillId="4" borderId="37" xfId="1" applyBorder="1" applyAlignment="1" applyProtection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5" fillId="0" borderId="38" xfId="7" applyFont="1" applyBorder="1" applyAlignment="1">
      <alignment horizontal="center" vertical="center"/>
    </xf>
    <xf numFmtId="167" fontId="23" fillId="0" borderId="0" xfId="0" applyNumberFormat="1" applyFont="1" applyFill="1" applyBorder="1"/>
    <xf numFmtId="0" fontId="5" fillId="0" borderId="0" xfId="7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Alignment="1"/>
    <xf numFmtId="0" fontId="5" fillId="0" borderId="32" xfId="7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0" xfId="7" applyFont="1" applyBorder="1" applyAlignment="1">
      <alignment vertical="center"/>
    </xf>
    <xf numFmtId="0" fontId="0" fillId="0" borderId="0" xfId="0" applyBorder="1"/>
    <xf numFmtId="0" fontId="5" fillId="0" borderId="0" xfId="7" applyFont="1" applyBorder="1" applyAlignment="1">
      <alignment horizontal="right" vertical="center"/>
    </xf>
    <xf numFmtId="0" fontId="24" fillId="0" borderId="0" xfId="0" applyFont="1" applyFill="1" applyBorder="1"/>
    <xf numFmtId="167" fontId="21" fillId="0" borderId="0" xfId="0" applyNumberFormat="1" applyFont="1"/>
    <xf numFmtId="167" fontId="24" fillId="0" borderId="0" xfId="0" applyNumberFormat="1" applyFont="1" applyFill="1" applyBorder="1"/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/>
    </xf>
    <xf numFmtId="168" fontId="26" fillId="6" borderId="44" xfId="6" applyNumberFormat="1" applyAlignment="1" applyProtection="1">
      <alignment horizontal="center"/>
      <protection locked="0"/>
    </xf>
    <xf numFmtId="0" fontId="18" fillId="6" borderId="44" xfId="6" applyNumberFormat="1" applyFont="1" applyAlignment="1" applyProtection="1">
      <alignment horizontal="center" wrapText="1"/>
      <protection locked="0"/>
    </xf>
    <xf numFmtId="0" fontId="0" fillId="0" borderId="4" xfId="0" applyBorder="1"/>
    <xf numFmtId="0" fontId="0" fillId="0" borderId="0" xfId="0" applyProtection="1">
      <protection hidden="1"/>
    </xf>
    <xf numFmtId="0" fontId="1" fillId="3" borderId="36" xfId="5" applyNumberFormat="1" applyFont="1" applyBorder="1" applyAlignment="1" applyProtection="1">
      <alignment horizontal="center"/>
      <protection locked="0"/>
    </xf>
    <xf numFmtId="164" fontId="13" fillId="0" borderId="0" xfId="9"/>
    <xf numFmtId="0" fontId="0" fillId="0" borderId="11" xfId="0" applyFont="1" applyBorder="1"/>
    <xf numFmtId="0" fontId="26" fillId="7" borderId="44" xfId="6" applyFill="1" applyAlignment="1" applyProtection="1">
      <alignment horizontal="center"/>
      <protection locked="0"/>
    </xf>
    <xf numFmtId="164" fontId="13" fillId="7" borderId="32" xfId="9" applyFill="1" applyBorder="1" applyProtection="1">
      <protection locked="0"/>
    </xf>
    <xf numFmtId="0" fontId="0" fillId="0" borderId="0" xfId="0" quotePrefix="1"/>
    <xf numFmtId="0" fontId="5" fillId="0" borderId="3" xfId="0" applyFont="1" applyBorder="1" applyAlignment="1">
      <alignment horizontal="center" vertical="center"/>
    </xf>
    <xf numFmtId="0" fontId="6" fillId="2" borderId="3" xfId="7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36" xfId="5" applyNumberFormat="1" applyFont="1" applyBorder="1" applyAlignment="1" applyProtection="1">
      <alignment horizontal="center"/>
      <protection locked="0"/>
    </xf>
    <xf numFmtId="0" fontId="1" fillId="3" borderId="40" xfId="5" applyNumberFormat="1" applyFont="1" applyBorder="1" applyAlignment="1" applyProtection="1">
      <alignment horizontal="center"/>
      <protection locked="0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19" fillId="6" borderId="34" xfId="6" applyNumberFormat="1" applyFont="1" applyBorder="1" applyAlignment="1" applyProtection="1">
      <alignment horizontal="left"/>
      <protection locked="0"/>
    </xf>
    <xf numFmtId="0" fontId="26" fillId="6" borderId="35" xfId="6" applyNumberFormat="1" applyBorder="1" applyAlignment="1" applyProtection="1">
      <alignment horizontal="left"/>
      <protection locked="0"/>
    </xf>
    <xf numFmtId="0" fontId="26" fillId="6" borderId="39" xfId="6" applyNumberFormat="1" applyBorder="1" applyAlignment="1" applyProtection="1">
      <alignment horizontal="left"/>
      <protection locked="0"/>
    </xf>
    <xf numFmtId="0" fontId="26" fillId="6" borderId="34" xfId="6" applyNumberFormat="1" applyBorder="1" applyAlignment="1" applyProtection="1">
      <alignment horizontal="center"/>
      <protection locked="0"/>
    </xf>
    <xf numFmtId="0" fontId="26" fillId="6" borderId="35" xfId="6" applyNumberFormat="1" applyBorder="1" applyAlignment="1" applyProtection="1">
      <alignment horizontal="center"/>
      <protection locked="0"/>
    </xf>
    <xf numFmtId="0" fontId="26" fillId="6" borderId="39" xfId="6" applyNumberForma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5" fillId="0" borderId="34" xfId="7" applyFont="1" applyBorder="1" applyAlignment="1">
      <alignment horizontal="center" vertical="center"/>
    </xf>
    <xf numFmtId="0" fontId="5" fillId="0" borderId="35" xfId="7" applyFont="1" applyBorder="1" applyAlignment="1">
      <alignment horizontal="center" vertical="center"/>
    </xf>
    <xf numFmtId="0" fontId="5" fillId="0" borderId="39" xfId="7" applyFont="1" applyBorder="1" applyAlignment="1">
      <alignment horizontal="center" vertical="center"/>
    </xf>
    <xf numFmtId="0" fontId="0" fillId="0" borderId="41" xfId="0" applyFont="1" applyBorder="1" applyAlignment="1">
      <alignment horizontal="center"/>
    </xf>
    <xf numFmtId="0" fontId="25" fillId="4" borderId="37" xfId="1" applyBorder="1" applyAlignment="1" applyProtection="1">
      <alignment horizontal="left"/>
    </xf>
    <xf numFmtId="0" fontId="25" fillId="4" borderId="42" xfId="1" applyBorder="1" applyAlignment="1" applyProtection="1">
      <alignment horizontal="left"/>
    </xf>
    <xf numFmtId="0" fontId="25" fillId="4" borderId="43" xfId="1" applyBorder="1" applyAlignment="1" applyProtection="1">
      <alignment horizontal="left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wrapText="1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25" fillId="4" borderId="34" xfId="1" applyBorder="1" applyAlignment="1" applyProtection="1">
      <alignment horizontal="left"/>
    </xf>
    <xf numFmtId="0" fontId="25" fillId="4" borderId="39" xfId="1" applyBorder="1" applyAlignment="1" applyProtection="1">
      <alignment horizontal="left"/>
    </xf>
    <xf numFmtId="0" fontId="25" fillId="4" borderId="35" xfId="1" applyBorder="1" applyAlignment="1" applyProtection="1">
      <alignment horizontal="left"/>
    </xf>
    <xf numFmtId="0" fontId="0" fillId="0" borderId="34" xfId="0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10">
    <cellStyle name="20% - Colore 1" xfId="1" builtinId="30"/>
    <cellStyle name="20% - Colore 2" xfId="2" builtinId="34"/>
    <cellStyle name="Euro" xfId="3"/>
    <cellStyle name="Excel_BuiltIn_20% - Colore 1" xfId="4"/>
    <cellStyle name="Excel_BuiltIn_Cella da controllare" xfId="5"/>
    <cellStyle name="Input" xfId="6" builtinId="20"/>
    <cellStyle name="Normale" xfId="0" builtinId="0"/>
    <cellStyle name="Normale 3" xfId="7"/>
    <cellStyle name="Percentuale" xfId="8" builtinId="5"/>
    <cellStyle name="Valuta" xfId="9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F$31" noThreeD="1"/>
</file>

<file path=xl/ctrlProps/ctrlProp10.xml><?xml version="1.0" encoding="utf-8"?>
<formControlPr xmlns="http://schemas.microsoft.com/office/spreadsheetml/2009/9/main" objectType="CheckBox" fmlaLink="$F$35" noThreeD="1"/>
</file>

<file path=xl/ctrlProps/ctrlProp2.xml><?xml version="1.0" encoding="utf-8"?>
<formControlPr xmlns="http://schemas.microsoft.com/office/spreadsheetml/2009/9/main" objectType="CheckBox" fmlaLink="$F$32" noThreeD="1"/>
</file>

<file path=xl/ctrlProps/ctrlProp3.xml><?xml version="1.0" encoding="utf-8"?>
<formControlPr xmlns="http://schemas.microsoft.com/office/spreadsheetml/2009/9/main" objectType="CheckBox" fmlaLink="$F$33" noThreeD="1"/>
</file>

<file path=xl/ctrlProps/ctrlProp4.xml><?xml version="1.0" encoding="utf-8"?>
<formControlPr xmlns="http://schemas.microsoft.com/office/spreadsheetml/2009/9/main" objectType="CheckBox" fmlaLink="$F$34" noThreeD="1"/>
</file>

<file path=xl/ctrlProps/ctrlProp5.xml><?xml version="1.0" encoding="utf-8"?>
<formControlPr xmlns="http://schemas.microsoft.com/office/spreadsheetml/2009/9/main" objectType="CheckBox" fmlaLink="$F$35" noThreeD="1"/>
</file>

<file path=xl/ctrlProps/ctrlProp6.xml><?xml version="1.0" encoding="utf-8"?>
<formControlPr xmlns="http://schemas.microsoft.com/office/spreadsheetml/2009/9/main" objectType="CheckBox" fmlaLink="$F$31" noThreeD="1"/>
</file>

<file path=xl/ctrlProps/ctrlProp7.xml><?xml version="1.0" encoding="utf-8"?>
<formControlPr xmlns="http://schemas.microsoft.com/office/spreadsheetml/2009/9/main" objectType="CheckBox" fmlaLink="$F$32" noThreeD="1"/>
</file>

<file path=xl/ctrlProps/ctrlProp8.xml><?xml version="1.0" encoding="utf-8"?>
<formControlPr xmlns="http://schemas.microsoft.com/office/spreadsheetml/2009/9/main" objectType="CheckBox" fmlaLink="$F$33" noThreeD="1"/>
</file>

<file path=xl/ctrlProps/ctrlProp9.xml><?xml version="1.0" encoding="utf-8"?>
<formControlPr xmlns="http://schemas.microsoft.com/office/spreadsheetml/2009/9/main" objectType="CheckBox" fmlaLink="$F$34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30</xdr:row>
          <xdr:rowOff>9525</xdr:rowOff>
        </xdr:from>
        <xdr:to>
          <xdr:col>5</xdr:col>
          <xdr:colOff>1028700</xdr:colOff>
          <xdr:row>30</xdr:row>
          <xdr:rowOff>323850</xdr:rowOff>
        </xdr:to>
        <xdr:sp macro="" textlink="">
          <xdr:nvSpPr>
            <xdr:cNvPr id="3074" name="Casella di controllo 1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28575</xdr:rowOff>
        </xdr:from>
        <xdr:to>
          <xdr:col>5</xdr:col>
          <xdr:colOff>1028700</xdr:colOff>
          <xdr:row>31</xdr:row>
          <xdr:rowOff>295275</xdr:rowOff>
        </xdr:to>
        <xdr:sp macro="" textlink="">
          <xdr:nvSpPr>
            <xdr:cNvPr id="3075" name="Casella di controllo 2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32</xdr:row>
          <xdr:rowOff>9525</xdr:rowOff>
        </xdr:from>
        <xdr:to>
          <xdr:col>5</xdr:col>
          <xdr:colOff>1028700</xdr:colOff>
          <xdr:row>32</xdr:row>
          <xdr:rowOff>485775</xdr:rowOff>
        </xdr:to>
        <xdr:sp macro="" textlink="">
          <xdr:nvSpPr>
            <xdr:cNvPr id="3076" name="Casella di controllo 3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9525</xdr:rowOff>
        </xdr:from>
        <xdr:to>
          <xdr:col>5</xdr:col>
          <xdr:colOff>1038225</xdr:colOff>
          <xdr:row>34</xdr:row>
          <xdr:rowOff>0</xdr:rowOff>
        </xdr:to>
        <xdr:sp macro="" textlink="">
          <xdr:nvSpPr>
            <xdr:cNvPr id="3077" name="Casella di controllo 4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34</xdr:row>
          <xdr:rowOff>9525</xdr:rowOff>
        </xdr:from>
        <xdr:to>
          <xdr:col>5</xdr:col>
          <xdr:colOff>1038225</xdr:colOff>
          <xdr:row>34</xdr:row>
          <xdr:rowOff>342900</xdr:rowOff>
        </xdr:to>
        <xdr:sp macro="" textlink="">
          <xdr:nvSpPr>
            <xdr:cNvPr id="3078" name="Casella di controllo 5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30</xdr:row>
          <xdr:rowOff>9525</xdr:rowOff>
        </xdr:from>
        <xdr:to>
          <xdr:col>6</xdr:col>
          <xdr:colOff>66675</xdr:colOff>
          <xdr:row>30</xdr:row>
          <xdr:rowOff>333375</xdr:rowOff>
        </xdr:to>
        <xdr:sp macro="" textlink="">
          <xdr:nvSpPr>
            <xdr:cNvPr id="7169" name="Casella di controllo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31</xdr:row>
          <xdr:rowOff>9525</xdr:rowOff>
        </xdr:from>
        <xdr:to>
          <xdr:col>5</xdr:col>
          <xdr:colOff>1038225</xdr:colOff>
          <xdr:row>31</xdr:row>
          <xdr:rowOff>314325</xdr:rowOff>
        </xdr:to>
        <xdr:sp macro="" textlink="">
          <xdr:nvSpPr>
            <xdr:cNvPr id="7170" name="Casella di controllo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32</xdr:row>
          <xdr:rowOff>9525</xdr:rowOff>
        </xdr:from>
        <xdr:to>
          <xdr:col>5</xdr:col>
          <xdr:colOff>1038225</xdr:colOff>
          <xdr:row>32</xdr:row>
          <xdr:rowOff>504825</xdr:rowOff>
        </xdr:to>
        <xdr:sp macro="" textlink="">
          <xdr:nvSpPr>
            <xdr:cNvPr id="7171" name="Casella di controllo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0</xdr:rowOff>
        </xdr:from>
        <xdr:to>
          <xdr:col>5</xdr:col>
          <xdr:colOff>1038225</xdr:colOff>
          <xdr:row>34</xdr:row>
          <xdr:rowOff>0</xdr:rowOff>
        </xdr:to>
        <xdr:sp macro="" textlink="">
          <xdr:nvSpPr>
            <xdr:cNvPr id="7172" name="Casella di controllo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34</xdr:row>
          <xdr:rowOff>9525</xdr:rowOff>
        </xdr:from>
        <xdr:to>
          <xdr:col>5</xdr:col>
          <xdr:colOff>1038225</xdr:colOff>
          <xdr:row>35</xdr:row>
          <xdr:rowOff>0</xdr:rowOff>
        </xdr:to>
        <xdr:sp macro="" textlink="">
          <xdr:nvSpPr>
            <xdr:cNvPr id="7173" name="Casella di controllo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&lt;-- selezione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ColWidth="9.140625" defaultRowHeight="12.75" x14ac:dyDescent="0.2"/>
  <cols>
    <col min="1" max="1" width="25.85546875" style="154" customWidth="1"/>
    <col min="2" max="2" width="11.5703125" style="154" bestFit="1" customWidth="1"/>
    <col min="3" max="16384" width="9.140625" style="154"/>
  </cols>
  <sheetData>
    <row r="1" spans="1:2" x14ac:dyDescent="0.2">
      <c r="A1" s="154" t="s">
        <v>292</v>
      </c>
    </row>
    <row r="2" spans="1:2" x14ac:dyDescent="0.2">
      <c r="A2" s="154" t="s">
        <v>293</v>
      </c>
    </row>
    <row r="3" spans="1:2" x14ac:dyDescent="0.2">
      <c r="A3" s="154" t="s">
        <v>294</v>
      </c>
    </row>
    <row r="4" spans="1:2" x14ac:dyDescent="0.2">
      <c r="A4" s="154" t="s">
        <v>295</v>
      </c>
    </row>
    <row r="5" spans="1:2" x14ac:dyDescent="0.2">
      <c r="A5" s="154" t="s">
        <v>296</v>
      </c>
    </row>
    <row r="6" spans="1:2" x14ac:dyDescent="0.2">
      <c r="A6" s="154" t="s">
        <v>297</v>
      </c>
    </row>
    <row r="7" spans="1:2" x14ac:dyDescent="0.2">
      <c r="A7" s="154" t="s">
        <v>302</v>
      </c>
    </row>
    <row r="8" spans="1:2" x14ac:dyDescent="0.2">
      <c r="A8" s="154" t="s">
        <v>309</v>
      </c>
    </row>
    <row r="9" spans="1:2" x14ac:dyDescent="0.2">
      <c r="A9" s="154" t="s">
        <v>298</v>
      </c>
    </row>
    <row r="10" spans="1:2" x14ac:dyDescent="0.2">
      <c r="A10" s="154" t="s">
        <v>264</v>
      </c>
      <c r="B10" s="154" t="s">
        <v>299</v>
      </c>
    </row>
    <row r="11" spans="1:2" x14ac:dyDescent="0.2">
      <c r="A11" s="154" t="s">
        <v>7</v>
      </c>
      <c r="B11" s="154" t="s">
        <v>299</v>
      </c>
    </row>
    <row r="12" spans="1:2" x14ac:dyDescent="0.2">
      <c r="A12" s="154" t="s">
        <v>8</v>
      </c>
      <c r="B12" s="154" t="s">
        <v>299</v>
      </c>
    </row>
    <row r="13" spans="1:2" x14ac:dyDescent="0.2">
      <c r="A13" s="154" t="s">
        <v>25</v>
      </c>
      <c r="B13" s="154" t="s">
        <v>299</v>
      </c>
    </row>
    <row r="14" spans="1:2" x14ac:dyDescent="0.2">
      <c r="A14" s="154" t="s">
        <v>278</v>
      </c>
      <c r="B14" s="154" t="s">
        <v>299</v>
      </c>
    </row>
    <row r="15" spans="1:2" x14ac:dyDescent="0.2">
      <c r="A15" s="154" t="s">
        <v>279</v>
      </c>
      <c r="B15" s="154" t="s">
        <v>299</v>
      </c>
    </row>
    <row r="16" spans="1:2" x14ac:dyDescent="0.2">
      <c r="A16" s="154" t="s">
        <v>9</v>
      </c>
      <c r="B16" s="154" t="s">
        <v>300</v>
      </c>
    </row>
    <row r="17" spans="1:1" x14ac:dyDescent="0.2">
      <c r="A17" s="154" t="s">
        <v>301</v>
      </c>
    </row>
    <row r="18" spans="1:1" x14ac:dyDescent="0.2">
      <c r="A18" s="154" t="s">
        <v>303</v>
      </c>
    </row>
    <row r="19" spans="1:1" x14ac:dyDescent="0.2">
      <c r="A19" s="154" t="s">
        <v>304</v>
      </c>
    </row>
    <row r="20" spans="1:1" x14ac:dyDescent="0.2">
      <c r="A20" s="154" t="s">
        <v>305</v>
      </c>
    </row>
    <row r="21" spans="1:1" x14ac:dyDescent="0.2">
      <c r="A21" s="154" t="s">
        <v>306</v>
      </c>
    </row>
    <row r="22" spans="1:1" x14ac:dyDescent="0.2">
      <c r="A22" s="154" t="s">
        <v>307</v>
      </c>
    </row>
    <row r="23" spans="1:1" x14ac:dyDescent="0.2">
      <c r="A23" s="154" t="s">
        <v>308</v>
      </c>
    </row>
    <row r="24" spans="1:1" x14ac:dyDescent="0.2">
      <c r="A24" s="154" t="s">
        <v>310</v>
      </c>
    </row>
    <row r="25" spans="1:1" x14ac:dyDescent="0.2">
      <c r="A25" s="154" t="s">
        <v>311</v>
      </c>
    </row>
    <row r="26" spans="1:1" x14ac:dyDescent="0.2">
      <c r="A26" s="154" t="s">
        <v>312</v>
      </c>
    </row>
    <row r="27" spans="1:1" x14ac:dyDescent="0.2">
      <c r="A27" s="154" t="s">
        <v>313</v>
      </c>
    </row>
    <row r="28" spans="1:1" x14ac:dyDescent="0.2">
      <c r="A28" s="154" t="s">
        <v>314</v>
      </c>
    </row>
    <row r="29" spans="1:1" x14ac:dyDescent="0.2">
      <c r="A29" s="154" t="s">
        <v>316</v>
      </c>
    </row>
    <row r="30" spans="1:1" x14ac:dyDescent="0.2">
      <c r="A30" s="154" t="s">
        <v>317</v>
      </c>
    </row>
    <row r="31" spans="1:1" x14ac:dyDescent="0.2">
      <c r="A31" s="154" t="s">
        <v>318</v>
      </c>
    </row>
    <row r="32" spans="1:1" x14ac:dyDescent="0.2">
      <c r="A32" s="154" t="s">
        <v>319</v>
      </c>
    </row>
    <row r="33" spans="1:1" x14ac:dyDescent="0.2">
      <c r="A33" s="154" t="s">
        <v>320</v>
      </c>
    </row>
    <row r="34" spans="1:1" x14ac:dyDescent="0.2">
      <c r="A34" s="154" t="s">
        <v>321</v>
      </c>
    </row>
    <row r="35" spans="1:1" x14ac:dyDescent="0.2">
      <c r="A35" s="154" t="s">
        <v>322</v>
      </c>
    </row>
    <row r="36" spans="1:1" x14ac:dyDescent="0.2">
      <c r="A36" s="154" t="s">
        <v>323</v>
      </c>
    </row>
    <row r="37" spans="1:1" x14ac:dyDescent="0.2">
      <c r="A37" s="154" t="s">
        <v>324</v>
      </c>
    </row>
    <row r="38" spans="1:1" x14ac:dyDescent="0.2">
      <c r="A38" s="154" t="s">
        <v>325</v>
      </c>
    </row>
    <row r="39" spans="1:1" x14ac:dyDescent="0.2">
      <c r="A39" s="154" t="s">
        <v>326</v>
      </c>
    </row>
    <row r="40" spans="1:1" x14ac:dyDescent="0.2">
      <c r="A40" s="154" t="s">
        <v>327</v>
      </c>
    </row>
  </sheetData>
  <sheetProtection password="86A8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T115"/>
  <sheetViews>
    <sheetView workbookViewId="0">
      <selection activeCell="I71" sqref="I71"/>
    </sheetView>
  </sheetViews>
  <sheetFormatPr defaultRowHeight="12.75" x14ac:dyDescent="0.2"/>
  <cols>
    <col min="1" max="1" width="26.5703125" style="1" customWidth="1"/>
    <col min="2" max="2" width="19.7109375" style="1" customWidth="1"/>
    <col min="3" max="3" width="24.7109375" style="1" customWidth="1"/>
    <col min="4" max="4" width="12.7109375" customWidth="1"/>
    <col min="5" max="5" width="15" customWidth="1"/>
    <col min="6" max="6" width="14.140625" customWidth="1"/>
    <col min="7" max="7" width="16.140625" customWidth="1"/>
    <col min="8" max="8" width="9.28515625" customWidth="1"/>
    <col min="11" max="11" width="10" customWidth="1"/>
    <col min="12" max="12" width="14.5703125" customWidth="1"/>
    <col min="13" max="13" width="15.5703125" customWidth="1"/>
    <col min="14" max="14" width="17.7109375" customWidth="1"/>
    <col min="15" max="15" width="10.7109375" customWidth="1"/>
  </cols>
  <sheetData>
    <row r="1" spans="1:20" ht="38.25" x14ac:dyDescent="0.2">
      <c r="A1" s="49" t="s">
        <v>132</v>
      </c>
      <c r="C1" s="49" t="s">
        <v>133</v>
      </c>
    </row>
    <row r="2" spans="1:20" x14ac:dyDescent="0.2">
      <c r="A2" s="50" t="s">
        <v>134</v>
      </c>
      <c r="C2" s="50" t="s">
        <v>30</v>
      </c>
    </row>
    <row r="3" spans="1:20" x14ac:dyDescent="0.2">
      <c r="A3" s="50" t="s">
        <v>29</v>
      </c>
      <c r="C3" s="50" t="s">
        <v>135</v>
      </c>
    </row>
    <row r="4" spans="1:20" x14ac:dyDescent="0.2">
      <c r="A4" s="50" t="s">
        <v>136</v>
      </c>
      <c r="C4" s="51" t="s">
        <v>137</v>
      </c>
    </row>
    <row r="5" spans="1:20" x14ac:dyDescent="0.2">
      <c r="A5" s="50" t="s">
        <v>138</v>
      </c>
    </row>
    <row r="6" spans="1:20" x14ac:dyDescent="0.2">
      <c r="A6" s="50">
        <v>167</v>
      </c>
      <c r="C6" s="15" t="s">
        <v>46</v>
      </c>
    </row>
    <row r="7" spans="1:20" x14ac:dyDescent="0.2">
      <c r="A7" s="50" t="s">
        <v>139</v>
      </c>
      <c r="C7" s="50" t="s">
        <v>12</v>
      </c>
    </row>
    <row r="8" spans="1:20" x14ac:dyDescent="0.2">
      <c r="A8" s="50" t="s">
        <v>140</v>
      </c>
      <c r="C8" s="50" t="s">
        <v>51</v>
      </c>
    </row>
    <row r="9" spans="1:20" x14ac:dyDescent="0.2">
      <c r="A9" s="50" t="s">
        <v>141</v>
      </c>
      <c r="C9" s="50" t="s">
        <v>52</v>
      </c>
    </row>
    <row r="10" spans="1:20" x14ac:dyDescent="0.2">
      <c r="A10" s="51" t="s">
        <v>142</v>
      </c>
      <c r="C10" s="50" t="s">
        <v>53</v>
      </c>
    </row>
    <row r="11" spans="1:20" x14ac:dyDescent="0.2">
      <c r="C11" s="51" t="s">
        <v>16</v>
      </c>
    </row>
    <row r="12" spans="1:20" ht="25.5" x14ac:dyDescent="0.2">
      <c r="A12" s="49" t="s">
        <v>143</v>
      </c>
    </row>
    <row r="13" spans="1:20" s="52" customFormat="1" x14ac:dyDescent="0.2">
      <c r="A13" s="50" t="s">
        <v>144</v>
      </c>
      <c r="C13" s="53" t="s">
        <v>145</v>
      </c>
      <c r="P13" s="54"/>
      <c r="Q13" s="54"/>
      <c r="R13" s="54"/>
      <c r="S13" s="54"/>
      <c r="T13" s="54"/>
    </row>
    <row r="14" spans="1:20" s="52" customFormat="1" x14ac:dyDescent="0.2">
      <c r="A14" s="50" t="s">
        <v>146</v>
      </c>
      <c r="C14" s="55" t="s">
        <v>147</v>
      </c>
      <c r="P14" s="54"/>
      <c r="Q14" s="54"/>
      <c r="R14" s="54"/>
      <c r="S14" s="54"/>
      <c r="T14" s="54"/>
    </row>
    <row r="15" spans="1:20" s="52" customFormat="1" x14ac:dyDescent="0.2">
      <c r="A15" s="51" t="s">
        <v>42</v>
      </c>
      <c r="C15" s="56" t="s">
        <v>43</v>
      </c>
      <c r="P15" s="54"/>
      <c r="Q15" s="54"/>
      <c r="R15" s="54"/>
      <c r="S15" s="54"/>
      <c r="T15" s="54"/>
    </row>
    <row r="16" spans="1:20" s="52" customFormat="1" x14ac:dyDescent="0.2">
      <c r="C16" s="56" t="s">
        <v>148</v>
      </c>
      <c r="P16" s="54"/>
      <c r="Q16" s="54"/>
      <c r="R16" s="54"/>
      <c r="S16" s="54"/>
      <c r="T16" s="54"/>
    </row>
    <row r="17" spans="1:20" s="52" customFormat="1" ht="25.5" x14ac:dyDescent="0.2">
      <c r="A17" s="57" t="s">
        <v>149</v>
      </c>
      <c r="C17" s="56" t="s">
        <v>150</v>
      </c>
      <c r="P17" s="54"/>
      <c r="Q17" s="54"/>
      <c r="R17" s="54"/>
      <c r="S17" s="54"/>
      <c r="T17" s="54"/>
    </row>
    <row r="18" spans="1:20" s="59" customFormat="1" ht="51" x14ac:dyDescent="0.2">
      <c r="A18" s="58" t="s">
        <v>151</v>
      </c>
      <c r="C18" s="60" t="s">
        <v>152</v>
      </c>
      <c r="P18" s="61"/>
      <c r="Q18" s="61"/>
      <c r="R18" s="61"/>
      <c r="S18" s="61"/>
      <c r="T18" s="61"/>
    </row>
    <row r="19" spans="1:20" s="59" customFormat="1" ht="25.5" x14ac:dyDescent="0.2">
      <c r="A19" s="62" t="s">
        <v>41</v>
      </c>
      <c r="P19" s="61"/>
      <c r="Q19" s="61"/>
      <c r="R19" s="61"/>
      <c r="S19" s="61"/>
      <c r="T19" s="61"/>
    </row>
    <row r="20" spans="1:20" s="59" customFormat="1" x14ac:dyDescent="0.2">
      <c r="A20" s="52"/>
      <c r="P20" s="61"/>
      <c r="Q20" s="61"/>
      <c r="R20" s="61"/>
      <c r="S20" s="61"/>
      <c r="T20" s="61"/>
    </row>
    <row r="21" spans="1:20" s="59" customFormat="1" x14ac:dyDescent="0.2">
      <c r="A21" s="63"/>
      <c r="B21" s="161" t="s">
        <v>153</v>
      </c>
      <c r="C21" s="161"/>
      <c r="D21" s="161"/>
      <c r="E21" s="161"/>
      <c r="F21" s="161"/>
      <c r="P21" s="61"/>
      <c r="Q21" s="61"/>
      <c r="R21" s="61"/>
      <c r="S21" s="61"/>
      <c r="T21" s="61"/>
    </row>
    <row r="22" spans="1:20" s="59" customFormat="1" x14ac:dyDescent="0.2">
      <c r="B22" s="127" t="s">
        <v>154</v>
      </c>
      <c r="C22" s="8" t="s">
        <v>25</v>
      </c>
      <c r="D22" s="8" t="s">
        <v>26</v>
      </c>
      <c r="E22" s="8" t="s">
        <v>27</v>
      </c>
      <c r="F22" s="8" t="s">
        <v>28</v>
      </c>
      <c r="G22" s="141"/>
      <c r="H22" s="141" t="str">
        <f>D22</f>
        <v>U.P.</v>
      </c>
      <c r="I22" s="141" t="str">
        <f>E22</f>
        <v>U.S.</v>
      </c>
      <c r="J22" s="141" t="str">
        <f>F22</f>
        <v>U.T.</v>
      </c>
      <c r="P22" s="61"/>
      <c r="Q22" s="61"/>
      <c r="R22" s="61"/>
      <c r="S22" s="61"/>
      <c r="T22" s="61"/>
    </row>
    <row r="23" spans="1:20" s="59" customFormat="1" x14ac:dyDescent="0.2">
      <c r="B23" s="129" t="s">
        <v>134</v>
      </c>
      <c r="C23" s="128" t="str">
        <f>$C$2</f>
        <v>Nuove costruzioni</v>
      </c>
      <c r="D23" s="64">
        <v>3.13</v>
      </c>
      <c r="E23" s="65">
        <v>6.3</v>
      </c>
      <c r="F23" s="66">
        <f t="shared" ref="F23:F49" si="0">SUM(D23:E23)</f>
        <v>9.43</v>
      </c>
      <c r="G23" s="110">
        <f>IF(Dati!B23='Residenza e Terziario'!F$6,1,0)</f>
        <v>0</v>
      </c>
      <c r="H23" s="142">
        <f t="shared" ref="H23:H28" si="1">D23*G23</f>
        <v>0</v>
      </c>
      <c r="I23" s="143">
        <f t="shared" ref="I23:I28" si="2">E23*G23</f>
        <v>0</v>
      </c>
      <c r="J23" s="143">
        <f t="shared" ref="J23:J28" si="3">F23*G23</f>
        <v>0</v>
      </c>
      <c r="P23" s="61"/>
      <c r="Q23" s="61"/>
      <c r="R23" s="61"/>
      <c r="S23" s="61"/>
      <c r="T23" s="61"/>
    </row>
    <row r="24" spans="1:20" s="59" customFormat="1" x14ac:dyDescent="0.2">
      <c r="B24" s="129" t="s">
        <v>134</v>
      </c>
      <c r="C24" s="128" t="str">
        <f>$C$3</f>
        <v>Demolizioni e ricostruzioni</v>
      </c>
      <c r="D24" s="67">
        <v>3.13</v>
      </c>
      <c r="E24" s="68">
        <v>6.3</v>
      </c>
      <c r="F24" s="69">
        <f t="shared" si="0"/>
        <v>9.43</v>
      </c>
      <c r="G24" s="110">
        <f>IF(Dati!B24='Residenza e Terziario'!F$6,1,0)</f>
        <v>0</v>
      </c>
      <c r="H24" s="142">
        <f t="shared" si="1"/>
        <v>0</v>
      </c>
      <c r="I24" s="143">
        <f t="shared" si="2"/>
        <v>0</v>
      </c>
      <c r="J24" s="143">
        <f t="shared" si="3"/>
        <v>0</v>
      </c>
      <c r="P24" s="61"/>
      <c r="Q24" s="61"/>
      <c r="R24" s="61"/>
      <c r="S24" s="61"/>
      <c r="T24" s="61"/>
    </row>
    <row r="25" spans="1:20" s="59" customFormat="1" x14ac:dyDescent="0.2">
      <c r="B25" s="129" t="s">
        <v>134</v>
      </c>
      <c r="C25" s="128" t="str">
        <f>$C$4</f>
        <v>Ristrutturazioni e riattamenti</v>
      </c>
      <c r="D25" s="67">
        <v>1.57</v>
      </c>
      <c r="E25" s="68">
        <v>3.15</v>
      </c>
      <c r="F25" s="69">
        <f t="shared" si="0"/>
        <v>4.72</v>
      </c>
      <c r="G25" s="110">
        <f>IF(Dati!B25='Residenza e Terziario'!F$6,1,0)</f>
        <v>0</v>
      </c>
      <c r="H25" s="142">
        <f t="shared" si="1"/>
        <v>0</v>
      </c>
      <c r="I25" s="143">
        <f t="shared" si="2"/>
        <v>0</v>
      </c>
      <c r="J25" s="143">
        <f t="shared" si="3"/>
        <v>0</v>
      </c>
      <c r="P25" s="61"/>
      <c r="Q25" s="61"/>
      <c r="R25" s="61"/>
      <c r="S25" s="61"/>
      <c r="T25" s="61"/>
    </row>
    <row r="26" spans="1:20" s="59" customFormat="1" x14ac:dyDescent="0.2">
      <c r="B26" s="129" t="s">
        <v>29</v>
      </c>
      <c r="C26" s="128" t="str">
        <f>$C$2</f>
        <v>Nuove costruzioni</v>
      </c>
      <c r="D26" s="67">
        <v>2.81</v>
      </c>
      <c r="E26" s="68">
        <v>5.67</v>
      </c>
      <c r="F26" s="69">
        <f t="shared" si="0"/>
        <v>8.48</v>
      </c>
      <c r="G26" s="110">
        <f>IF(Dati!B26='Residenza e Terziario'!F$6,1,0)</f>
        <v>1</v>
      </c>
      <c r="H26" s="142">
        <f t="shared" si="1"/>
        <v>2.81</v>
      </c>
      <c r="I26" s="143">
        <f t="shared" si="2"/>
        <v>5.67</v>
      </c>
      <c r="J26" s="143">
        <f t="shared" si="3"/>
        <v>8.48</v>
      </c>
      <c r="P26" s="61"/>
      <c r="Q26" s="61"/>
      <c r="R26" s="61"/>
      <c r="S26" s="61"/>
      <c r="T26" s="61"/>
    </row>
    <row r="27" spans="1:20" s="59" customFormat="1" x14ac:dyDescent="0.2">
      <c r="B27" s="129" t="s">
        <v>29</v>
      </c>
      <c r="C27" s="128" t="str">
        <f>$C$3</f>
        <v>Demolizioni e ricostruzioni</v>
      </c>
      <c r="D27" s="67">
        <v>2.5099999999999998</v>
      </c>
      <c r="E27" s="68">
        <v>5.04</v>
      </c>
      <c r="F27" s="69">
        <f t="shared" si="0"/>
        <v>7.55</v>
      </c>
      <c r="G27" s="110">
        <f>IF(Dati!B27='Residenza e Terziario'!F$6,1,0)</f>
        <v>1</v>
      </c>
      <c r="H27" s="142">
        <f t="shared" si="1"/>
        <v>2.5099999999999998</v>
      </c>
      <c r="I27" s="143">
        <f t="shared" si="2"/>
        <v>5.04</v>
      </c>
      <c r="J27" s="143">
        <f t="shared" si="3"/>
        <v>7.55</v>
      </c>
      <c r="P27" s="61"/>
      <c r="Q27" s="61"/>
      <c r="R27" s="61"/>
      <c r="S27" s="61"/>
      <c r="T27" s="61"/>
    </row>
    <row r="28" spans="1:20" s="59" customFormat="1" x14ac:dyDescent="0.2">
      <c r="B28" s="129" t="s">
        <v>29</v>
      </c>
      <c r="C28" s="128" t="str">
        <f>$C$4</f>
        <v>Ristrutturazioni e riattamenti</v>
      </c>
      <c r="D28" s="67">
        <v>1.88</v>
      </c>
      <c r="E28" s="68">
        <v>3.79</v>
      </c>
      <c r="F28" s="69">
        <f t="shared" si="0"/>
        <v>5.67</v>
      </c>
      <c r="G28" s="110">
        <f>IF(Dati!B28='Residenza e Terziario'!F$6,1,0)</f>
        <v>1</v>
      </c>
      <c r="H28" s="142">
        <f t="shared" si="1"/>
        <v>1.88</v>
      </c>
      <c r="I28" s="143">
        <f t="shared" si="2"/>
        <v>3.79</v>
      </c>
      <c r="J28" s="143">
        <f t="shared" si="3"/>
        <v>5.67</v>
      </c>
      <c r="P28" s="61"/>
      <c r="Q28" s="61"/>
      <c r="R28" s="61"/>
      <c r="S28" s="61"/>
      <c r="T28" s="61"/>
    </row>
    <row r="29" spans="1:20" s="59" customFormat="1" x14ac:dyDescent="0.2">
      <c r="B29" s="129" t="s">
        <v>136</v>
      </c>
      <c r="C29" s="128" t="str">
        <f>$C$2</f>
        <v>Nuove costruzioni</v>
      </c>
      <c r="D29" s="67">
        <v>4.8</v>
      </c>
      <c r="E29" s="68">
        <v>5.67</v>
      </c>
      <c r="F29" s="69">
        <f t="shared" si="0"/>
        <v>10.469999999999999</v>
      </c>
      <c r="G29" s="110">
        <f>IF(Dati!B29='Residenza e Terziario'!F$6,1,0)</f>
        <v>0</v>
      </c>
      <c r="H29" s="142">
        <f>D29*G29</f>
        <v>0</v>
      </c>
      <c r="I29" s="143">
        <f>E29*G29</f>
        <v>0</v>
      </c>
      <c r="J29" s="143">
        <f>F29*G29</f>
        <v>0</v>
      </c>
      <c r="P29" s="61"/>
      <c r="Q29" s="61"/>
      <c r="R29" s="61"/>
      <c r="S29" s="61"/>
      <c r="T29" s="61"/>
    </row>
    <row r="30" spans="1:20" s="59" customFormat="1" x14ac:dyDescent="0.2">
      <c r="B30" s="129" t="s">
        <v>136</v>
      </c>
      <c r="C30" s="128" t="str">
        <f>$C$3</f>
        <v>Demolizioni e ricostruzioni</v>
      </c>
      <c r="D30" s="67">
        <v>4.2699999999999996</v>
      </c>
      <c r="E30" s="68">
        <v>5.05</v>
      </c>
      <c r="F30" s="69">
        <f t="shared" si="0"/>
        <v>9.32</v>
      </c>
      <c r="G30" s="110">
        <f>IF(Dati!B30='Residenza e Terziario'!F$6,1,0)</f>
        <v>0</v>
      </c>
      <c r="H30" s="142">
        <f t="shared" ref="H30:H49" si="4">D30*G30</f>
        <v>0</v>
      </c>
      <c r="I30" s="143">
        <f t="shared" ref="I30:I49" si="5">E30*G30</f>
        <v>0</v>
      </c>
      <c r="J30" s="143">
        <f t="shared" ref="J30:J49" si="6">F30*G30</f>
        <v>0</v>
      </c>
      <c r="P30" s="61"/>
      <c r="Q30" s="61"/>
      <c r="R30" s="61"/>
      <c r="S30" s="61"/>
      <c r="T30" s="61"/>
    </row>
    <row r="31" spans="1:20" s="59" customFormat="1" x14ac:dyDescent="0.2">
      <c r="B31" s="129" t="s">
        <v>136</v>
      </c>
      <c r="C31" s="128" t="str">
        <f>$C$4</f>
        <v>Ristrutturazioni e riattamenti</v>
      </c>
      <c r="D31" s="67">
        <v>3.21</v>
      </c>
      <c r="E31" s="68">
        <v>3.79</v>
      </c>
      <c r="F31" s="69">
        <f t="shared" si="0"/>
        <v>7</v>
      </c>
      <c r="G31" s="110">
        <f>IF(Dati!B31='Residenza e Terziario'!F$6,1,0)</f>
        <v>0</v>
      </c>
      <c r="H31" s="142">
        <f t="shared" si="4"/>
        <v>0</v>
      </c>
      <c r="I31" s="143">
        <f t="shared" si="5"/>
        <v>0</v>
      </c>
      <c r="J31" s="143">
        <f t="shared" si="6"/>
        <v>0</v>
      </c>
      <c r="P31" s="61"/>
      <c r="Q31" s="61"/>
      <c r="R31" s="61"/>
      <c r="S31" s="61"/>
      <c r="T31" s="61"/>
    </row>
    <row r="32" spans="1:20" s="59" customFormat="1" x14ac:dyDescent="0.2">
      <c r="B32" s="129" t="s">
        <v>138</v>
      </c>
      <c r="C32" s="128" t="str">
        <f>$C$2</f>
        <v>Nuove costruzioni</v>
      </c>
      <c r="D32" s="67">
        <v>6.85</v>
      </c>
      <c r="E32" s="68">
        <v>5.05</v>
      </c>
      <c r="F32" s="69">
        <f t="shared" si="0"/>
        <v>11.899999999999999</v>
      </c>
      <c r="G32" s="110">
        <f>IF(Dati!B32='Residenza e Terziario'!F$6,1,0)</f>
        <v>0</v>
      </c>
      <c r="H32" s="142">
        <f t="shared" si="4"/>
        <v>0</v>
      </c>
      <c r="I32" s="143">
        <f t="shared" si="5"/>
        <v>0</v>
      </c>
      <c r="J32" s="143">
        <f t="shared" si="6"/>
        <v>0</v>
      </c>
      <c r="P32" s="61"/>
      <c r="Q32" s="61"/>
      <c r="R32" s="61"/>
      <c r="S32" s="61"/>
      <c r="T32" s="61"/>
    </row>
    <row r="33" spans="1:20" s="59" customFormat="1" x14ac:dyDescent="0.2">
      <c r="B33" s="129" t="s">
        <v>138</v>
      </c>
      <c r="C33" s="128" t="str">
        <f>$C$3</f>
        <v>Demolizioni e ricostruzioni</v>
      </c>
      <c r="D33" s="67">
        <v>6</v>
      </c>
      <c r="E33" s="68">
        <v>4.41</v>
      </c>
      <c r="F33" s="69">
        <f t="shared" si="0"/>
        <v>10.41</v>
      </c>
      <c r="G33" s="110">
        <f>IF(Dati!B33='Residenza e Terziario'!F$6,1,0)</f>
        <v>0</v>
      </c>
      <c r="H33" s="142">
        <f t="shared" si="4"/>
        <v>0</v>
      </c>
      <c r="I33" s="143">
        <f t="shared" si="5"/>
        <v>0</v>
      </c>
      <c r="J33" s="143">
        <f t="shared" si="6"/>
        <v>0</v>
      </c>
      <c r="P33" s="61"/>
      <c r="Q33" s="61"/>
      <c r="R33" s="61"/>
      <c r="S33" s="61"/>
      <c r="T33" s="61"/>
    </row>
    <row r="34" spans="1:20" s="59" customFormat="1" x14ac:dyDescent="0.2">
      <c r="B34" s="129" t="s">
        <v>138</v>
      </c>
      <c r="C34" s="128" t="str">
        <f>$C$4</f>
        <v>Ristrutturazioni e riattamenti</v>
      </c>
      <c r="D34" s="67">
        <v>5.14</v>
      </c>
      <c r="E34" s="68">
        <v>3.79</v>
      </c>
      <c r="F34" s="69">
        <f t="shared" si="0"/>
        <v>8.93</v>
      </c>
      <c r="G34" s="110">
        <f>IF(Dati!B34='Residenza e Terziario'!F$6,1,0)</f>
        <v>0</v>
      </c>
      <c r="H34" s="142">
        <f t="shared" si="4"/>
        <v>0</v>
      </c>
      <c r="I34" s="143">
        <f t="shared" si="5"/>
        <v>0</v>
      </c>
      <c r="J34" s="143">
        <f t="shared" si="6"/>
        <v>0</v>
      </c>
      <c r="P34" s="61"/>
      <c r="Q34" s="61"/>
      <c r="R34" s="61"/>
      <c r="S34" s="61"/>
      <c r="T34" s="61"/>
    </row>
    <row r="35" spans="1:20" s="59" customFormat="1" x14ac:dyDescent="0.2">
      <c r="B35" s="129">
        <v>167</v>
      </c>
      <c r="C35" s="128" t="str">
        <f>$C$2</f>
        <v>Nuove costruzioni</v>
      </c>
      <c r="D35" s="67">
        <v>7.5</v>
      </c>
      <c r="E35" s="68">
        <v>5.53</v>
      </c>
      <c r="F35" s="69">
        <f t="shared" si="0"/>
        <v>13.030000000000001</v>
      </c>
      <c r="G35" s="110">
        <f>IF(Dati!B35='Residenza e Terziario'!F$6,1,0)</f>
        <v>0</v>
      </c>
      <c r="H35" s="142">
        <f t="shared" si="4"/>
        <v>0</v>
      </c>
      <c r="I35" s="143">
        <f t="shared" si="5"/>
        <v>0</v>
      </c>
      <c r="J35" s="143">
        <f t="shared" si="6"/>
        <v>0</v>
      </c>
      <c r="P35" s="61"/>
      <c r="Q35" s="61"/>
      <c r="R35" s="61"/>
      <c r="S35" s="61"/>
      <c r="T35" s="61"/>
    </row>
    <row r="36" spans="1:20" s="59" customFormat="1" x14ac:dyDescent="0.2">
      <c r="B36" s="129">
        <v>167</v>
      </c>
      <c r="C36" s="128" t="str">
        <f>$C$3</f>
        <v>Demolizioni e ricostruzioni</v>
      </c>
      <c r="D36" s="67">
        <v>6.57</v>
      </c>
      <c r="E36" s="68">
        <v>4.83</v>
      </c>
      <c r="F36" s="69">
        <f t="shared" si="0"/>
        <v>11.4</v>
      </c>
      <c r="G36" s="110">
        <f>IF(Dati!B36='Residenza e Terziario'!F$6,1,0)</f>
        <v>0</v>
      </c>
      <c r="H36" s="142">
        <f t="shared" si="4"/>
        <v>0</v>
      </c>
      <c r="I36" s="143">
        <f t="shared" si="5"/>
        <v>0</v>
      </c>
      <c r="J36" s="143">
        <f t="shared" si="6"/>
        <v>0</v>
      </c>
      <c r="P36" s="61"/>
      <c r="Q36" s="61"/>
      <c r="R36" s="61"/>
      <c r="S36" s="61"/>
      <c r="T36" s="61"/>
    </row>
    <row r="37" spans="1:20" s="59" customFormat="1" x14ac:dyDescent="0.2">
      <c r="B37" s="129">
        <v>167</v>
      </c>
      <c r="C37" s="128" t="str">
        <f>$C$4</f>
        <v>Ristrutturazioni e riattamenti</v>
      </c>
      <c r="D37" s="67">
        <v>5.62</v>
      </c>
      <c r="E37" s="68">
        <v>4.1500000000000004</v>
      </c>
      <c r="F37" s="69">
        <f t="shared" si="0"/>
        <v>9.77</v>
      </c>
      <c r="G37" s="110">
        <f>IF(Dati!B37='Residenza e Terziario'!F$6,1,0)</f>
        <v>0</v>
      </c>
      <c r="H37" s="142">
        <f t="shared" si="4"/>
        <v>0</v>
      </c>
      <c r="I37" s="143">
        <f t="shared" si="5"/>
        <v>0</v>
      </c>
      <c r="J37" s="143">
        <f t="shared" si="6"/>
        <v>0</v>
      </c>
      <c r="P37" s="61"/>
      <c r="Q37" s="61"/>
      <c r="R37" s="61"/>
      <c r="S37" s="61"/>
      <c r="T37" s="61"/>
    </row>
    <row r="38" spans="1:20" s="59" customFormat="1" x14ac:dyDescent="0.2">
      <c r="B38" s="129" t="s">
        <v>139</v>
      </c>
      <c r="C38" s="128" t="str">
        <f>$C$2</f>
        <v>Nuove costruzioni</v>
      </c>
      <c r="D38" s="67">
        <v>2.06</v>
      </c>
      <c r="E38" s="68">
        <v>5.05</v>
      </c>
      <c r="F38" s="69">
        <f t="shared" si="0"/>
        <v>7.1099999999999994</v>
      </c>
      <c r="G38" s="110">
        <f>IF(Dati!B38='Residenza e Terziario'!F$6,1,0)</f>
        <v>0</v>
      </c>
      <c r="H38" s="142">
        <f t="shared" si="4"/>
        <v>0</v>
      </c>
      <c r="I38" s="143">
        <f t="shared" si="5"/>
        <v>0</v>
      </c>
      <c r="J38" s="143">
        <f t="shared" si="6"/>
        <v>0</v>
      </c>
      <c r="P38" s="61"/>
      <c r="Q38" s="61"/>
      <c r="R38" s="61"/>
      <c r="S38" s="61"/>
      <c r="T38" s="61"/>
    </row>
    <row r="39" spans="1:20" s="59" customFormat="1" x14ac:dyDescent="0.2">
      <c r="B39" s="129" t="s">
        <v>139</v>
      </c>
      <c r="C39" s="128" t="str">
        <f>$C$3</f>
        <v>Demolizioni e ricostruzioni</v>
      </c>
      <c r="D39" s="67">
        <v>1.81</v>
      </c>
      <c r="E39" s="68">
        <v>4.41</v>
      </c>
      <c r="F39" s="69">
        <f t="shared" si="0"/>
        <v>6.2200000000000006</v>
      </c>
      <c r="G39" s="110">
        <f>IF(Dati!B39='Residenza e Terziario'!F$6,1,0)</f>
        <v>0</v>
      </c>
      <c r="H39" s="142">
        <f t="shared" si="4"/>
        <v>0</v>
      </c>
      <c r="I39" s="143">
        <f t="shared" si="5"/>
        <v>0</v>
      </c>
      <c r="J39" s="143">
        <f t="shared" si="6"/>
        <v>0</v>
      </c>
      <c r="P39" s="61"/>
      <c r="Q39" s="61"/>
      <c r="R39" s="61"/>
      <c r="S39" s="61"/>
      <c r="T39" s="61"/>
    </row>
    <row r="40" spans="1:20" s="59" customFormat="1" x14ac:dyDescent="0.2">
      <c r="B40" s="129" t="s">
        <v>139</v>
      </c>
      <c r="C40" s="128" t="str">
        <f>$C$4</f>
        <v>Ristrutturazioni e riattamenti</v>
      </c>
      <c r="D40" s="67">
        <v>1.54</v>
      </c>
      <c r="E40" s="68">
        <v>3.79</v>
      </c>
      <c r="F40" s="69">
        <f t="shared" si="0"/>
        <v>5.33</v>
      </c>
      <c r="G40" s="110">
        <f>IF(Dati!B40='Residenza e Terziario'!F$6,1,0)</f>
        <v>0</v>
      </c>
      <c r="H40" s="142">
        <f t="shared" si="4"/>
        <v>0</v>
      </c>
      <c r="I40" s="143">
        <f t="shared" si="5"/>
        <v>0</v>
      </c>
      <c r="J40" s="143">
        <f t="shared" si="6"/>
        <v>0</v>
      </c>
      <c r="P40" s="61"/>
      <c r="Q40" s="61"/>
      <c r="R40" s="61"/>
      <c r="S40" s="61"/>
      <c r="T40" s="61"/>
    </row>
    <row r="41" spans="1:20" s="59" customFormat="1" x14ac:dyDescent="0.2">
      <c r="B41" s="129" t="s">
        <v>140</v>
      </c>
      <c r="C41" s="128" t="str">
        <f>$C$2</f>
        <v>Nuove costruzioni</v>
      </c>
      <c r="D41" s="67">
        <v>2.66</v>
      </c>
      <c r="E41" s="68">
        <v>5.04</v>
      </c>
      <c r="F41" s="69">
        <f t="shared" si="0"/>
        <v>7.7</v>
      </c>
      <c r="G41" s="110">
        <f>IF(Dati!B41='Residenza e Terziario'!F$6,1,0)</f>
        <v>0</v>
      </c>
      <c r="H41" s="142">
        <f t="shared" si="4"/>
        <v>0</v>
      </c>
      <c r="I41" s="143">
        <f t="shared" si="5"/>
        <v>0</v>
      </c>
      <c r="J41" s="143">
        <f t="shared" si="6"/>
        <v>0</v>
      </c>
      <c r="P41" s="61"/>
      <c r="Q41" s="61"/>
      <c r="R41" s="61"/>
      <c r="S41" s="61"/>
      <c r="T41" s="61"/>
    </row>
    <row r="42" spans="1:20" s="59" customFormat="1" x14ac:dyDescent="0.2">
      <c r="B42" s="129" t="s">
        <v>140</v>
      </c>
      <c r="C42" s="128" t="str">
        <f>$C$3</f>
        <v>Demolizioni e ricostruzioni</v>
      </c>
      <c r="D42" s="67">
        <v>2.33</v>
      </c>
      <c r="E42" s="68">
        <v>4.41</v>
      </c>
      <c r="F42" s="69">
        <f t="shared" si="0"/>
        <v>6.74</v>
      </c>
      <c r="G42" s="110">
        <f>IF(Dati!B42='Residenza e Terziario'!F$6,1,0)</f>
        <v>0</v>
      </c>
      <c r="H42" s="142">
        <f t="shared" si="4"/>
        <v>0</v>
      </c>
      <c r="I42" s="143">
        <f t="shared" si="5"/>
        <v>0</v>
      </c>
      <c r="J42" s="143">
        <f t="shared" si="6"/>
        <v>0</v>
      </c>
      <c r="P42" s="61"/>
      <c r="Q42" s="61"/>
      <c r="R42" s="61"/>
      <c r="S42" s="61"/>
      <c r="T42" s="61"/>
    </row>
    <row r="43" spans="1:20" s="59" customFormat="1" x14ac:dyDescent="0.2">
      <c r="B43" s="129" t="s">
        <v>140</v>
      </c>
      <c r="C43" s="128" t="str">
        <f>$C$4</f>
        <v>Ristrutturazioni e riattamenti</v>
      </c>
      <c r="D43" s="67">
        <v>1.99</v>
      </c>
      <c r="E43" s="68">
        <v>3.79</v>
      </c>
      <c r="F43" s="69">
        <f t="shared" si="0"/>
        <v>5.78</v>
      </c>
      <c r="G43" s="110">
        <f>IF(Dati!B43='Residenza e Terziario'!F$6,1,0)</f>
        <v>0</v>
      </c>
      <c r="H43" s="142">
        <f t="shared" si="4"/>
        <v>0</v>
      </c>
      <c r="I43" s="143">
        <f t="shared" si="5"/>
        <v>0</v>
      </c>
      <c r="J43" s="143">
        <f t="shared" si="6"/>
        <v>0</v>
      </c>
      <c r="P43" s="61"/>
      <c r="Q43" s="61"/>
      <c r="R43" s="61"/>
      <c r="S43" s="61"/>
      <c r="T43" s="61"/>
    </row>
    <row r="44" spans="1:20" s="59" customFormat="1" x14ac:dyDescent="0.2">
      <c r="B44" s="129" t="s">
        <v>141</v>
      </c>
      <c r="C44" s="128" t="str">
        <f>$C$2</f>
        <v>Nuove costruzioni</v>
      </c>
      <c r="D44" s="67">
        <v>3.1</v>
      </c>
      <c r="E44" s="68">
        <v>5.05</v>
      </c>
      <c r="F44" s="69">
        <f t="shared" si="0"/>
        <v>8.15</v>
      </c>
      <c r="G44" s="110">
        <f>IF(Dati!B44='Residenza e Terziario'!F$6,1,0)</f>
        <v>0</v>
      </c>
      <c r="H44" s="142">
        <f t="shared" si="4"/>
        <v>0</v>
      </c>
      <c r="I44" s="143">
        <f t="shared" si="5"/>
        <v>0</v>
      </c>
      <c r="J44" s="143">
        <f t="shared" si="6"/>
        <v>0</v>
      </c>
      <c r="P44" s="61"/>
      <c r="Q44" s="61"/>
      <c r="R44" s="61"/>
      <c r="S44" s="61"/>
      <c r="T44" s="61"/>
    </row>
    <row r="45" spans="1:20" s="59" customFormat="1" x14ac:dyDescent="0.2">
      <c r="A45" s="63"/>
      <c r="B45" s="129" t="s">
        <v>141</v>
      </c>
      <c r="C45" s="128" t="str">
        <f>$C$3</f>
        <v>Demolizioni e ricostruzioni</v>
      </c>
      <c r="D45" s="67">
        <v>2.71</v>
      </c>
      <c r="E45" s="68">
        <v>4.41</v>
      </c>
      <c r="F45" s="69">
        <f t="shared" si="0"/>
        <v>7.12</v>
      </c>
      <c r="G45" s="110">
        <f>IF(Dati!B45='Residenza e Terziario'!F$6,1,0)</f>
        <v>0</v>
      </c>
      <c r="H45" s="142">
        <f t="shared" si="4"/>
        <v>0</v>
      </c>
      <c r="I45" s="143">
        <f t="shared" si="5"/>
        <v>0</v>
      </c>
      <c r="J45" s="143">
        <f t="shared" si="6"/>
        <v>0</v>
      </c>
      <c r="P45" s="61"/>
      <c r="Q45" s="61"/>
      <c r="R45" s="61"/>
      <c r="S45" s="61"/>
      <c r="T45" s="61"/>
    </row>
    <row r="46" spans="1:20" s="59" customFormat="1" x14ac:dyDescent="0.2">
      <c r="A46" s="63"/>
      <c r="B46" s="129" t="s">
        <v>141</v>
      </c>
      <c r="C46" s="128" t="str">
        <f>$C$4</f>
        <v>Ristrutturazioni e riattamenti</v>
      </c>
      <c r="D46" s="67">
        <v>3.83</v>
      </c>
      <c r="E46" s="68">
        <v>3.79</v>
      </c>
      <c r="F46" s="69">
        <f t="shared" si="0"/>
        <v>7.62</v>
      </c>
      <c r="G46" s="110">
        <f>IF(Dati!B46='Residenza e Terziario'!F$6,1,0)</f>
        <v>0</v>
      </c>
      <c r="H46" s="142">
        <f t="shared" si="4"/>
        <v>0</v>
      </c>
      <c r="I46" s="143">
        <f t="shared" si="5"/>
        <v>0</v>
      </c>
      <c r="J46" s="143">
        <f t="shared" si="6"/>
        <v>0</v>
      </c>
      <c r="P46" s="61"/>
      <c r="Q46" s="61"/>
      <c r="R46" s="61"/>
      <c r="S46" s="61"/>
      <c r="T46" s="61"/>
    </row>
    <row r="47" spans="1:20" s="59" customFormat="1" x14ac:dyDescent="0.2">
      <c r="A47" s="63"/>
      <c r="B47" s="129" t="s">
        <v>142</v>
      </c>
      <c r="C47" s="128" t="str">
        <f>$C$2</f>
        <v>Nuove costruzioni</v>
      </c>
      <c r="D47" s="67">
        <v>30.22</v>
      </c>
      <c r="E47" s="68">
        <v>14.03</v>
      </c>
      <c r="F47" s="69">
        <f t="shared" si="0"/>
        <v>44.25</v>
      </c>
      <c r="G47" s="110">
        <f>IF(Dati!B47='Residenza e Terziario'!F$6,1,0)</f>
        <v>0</v>
      </c>
      <c r="H47" s="142">
        <f t="shared" si="4"/>
        <v>0</v>
      </c>
      <c r="I47" s="143">
        <f t="shared" si="5"/>
        <v>0</v>
      </c>
      <c r="J47" s="143">
        <f t="shared" si="6"/>
        <v>0</v>
      </c>
      <c r="P47" s="61"/>
      <c r="Q47" s="61"/>
      <c r="R47" s="61"/>
      <c r="S47" s="61"/>
      <c r="T47" s="61"/>
    </row>
    <row r="48" spans="1:20" s="59" customFormat="1" x14ac:dyDescent="0.2">
      <c r="A48" s="63"/>
      <c r="B48" s="129" t="s">
        <v>142</v>
      </c>
      <c r="C48" s="128" t="str">
        <f>$C$3</f>
        <v>Demolizioni e ricostruzioni</v>
      </c>
      <c r="D48" s="67">
        <v>30.22</v>
      </c>
      <c r="E48" s="68">
        <v>14.03</v>
      </c>
      <c r="F48" s="69">
        <f t="shared" si="0"/>
        <v>44.25</v>
      </c>
      <c r="G48" s="110">
        <f>IF(Dati!B48='Residenza e Terziario'!F$6,1,0)</f>
        <v>0</v>
      </c>
      <c r="H48" s="142">
        <f t="shared" si="4"/>
        <v>0</v>
      </c>
      <c r="I48" s="143">
        <f t="shared" si="5"/>
        <v>0</v>
      </c>
      <c r="J48" s="143">
        <f t="shared" si="6"/>
        <v>0</v>
      </c>
      <c r="P48" s="61"/>
      <c r="Q48" s="61"/>
      <c r="R48" s="61"/>
      <c r="S48" s="61"/>
      <c r="T48" s="61"/>
    </row>
    <row r="49" spans="1:20" s="59" customFormat="1" x14ac:dyDescent="0.2">
      <c r="A49" s="63"/>
      <c r="B49" s="129" t="s">
        <v>142</v>
      </c>
      <c r="C49" s="128" t="str">
        <f>$C$4</f>
        <v>Ristrutturazioni e riattamenti</v>
      </c>
      <c r="D49" s="70">
        <v>30.22</v>
      </c>
      <c r="E49" s="71">
        <v>14.03</v>
      </c>
      <c r="F49" s="72">
        <f t="shared" si="0"/>
        <v>44.25</v>
      </c>
      <c r="G49" s="110">
        <f>IF(Dati!B49='Residenza e Terziario'!F$6,1,0)</f>
        <v>0</v>
      </c>
      <c r="H49" s="142">
        <f t="shared" si="4"/>
        <v>0</v>
      </c>
      <c r="I49" s="143">
        <f t="shared" si="5"/>
        <v>0</v>
      </c>
      <c r="J49" s="143">
        <f t="shared" si="6"/>
        <v>0</v>
      </c>
      <c r="P49" s="61"/>
      <c r="Q49" s="61"/>
      <c r="R49" s="61"/>
      <c r="S49" s="61"/>
      <c r="T49" s="61"/>
    </row>
    <row r="50" spans="1:20" s="59" customFormat="1" x14ac:dyDescent="0.2">
      <c r="A50" s="63"/>
      <c r="H50" s="132"/>
      <c r="I50" s="132"/>
      <c r="J50" s="132"/>
      <c r="P50" s="61"/>
      <c r="Q50" s="61"/>
      <c r="R50" s="61"/>
      <c r="S50" s="61"/>
      <c r="T50" s="61"/>
    </row>
    <row r="51" spans="1:20" s="52" customFormat="1" x14ac:dyDescent="0.2">
      <c r="P51" s="54"/>
      <c r="Q51" s="54"/>
      <c r="R51" s="54"/>
      <c r="S51" s="54"/>
      <c r="T51" s="54"/>
    </row>
    <row r="52" spans="1:20" s="52" customFormat="1" ht="12.95" customHeight="1" x14ac:dyDescent="0.2">
      <c r="B52" s="161" t="s">
        <v>155</v>
      </c>
      <c r="C52" s="161"/>
      <c r="D52" s="161"/>
      <c r="E52" s="161"/>
      <c r="F52" s="161"/>
      <c r="G52" s="161"/>
      <c r="H52" s="161"/>
      <c r="P52" s="54"/>
      <c r="Q52" s="54"/>
      <c r="R52" s="54"/>
      <c r="S52" s="54"/>
      <c r="T52" s="54"/>
    </row>
    <row r="53" spans="1:20" s="52" customFormat="1" ht="15" customHeight="1" x14ac:dyDescent="0.2">
      <c r="B53" s="165" t="s">
        <v>156</v>
      </c>
      <c r="C53" s="165" t="s">
        <v>25</v>
      </c>
      <c r="D53" s="166" t="s">
        <v>157</v>
      </c>
      <c r="E53" s="166"/>
      <c r="F53" s="166"/>
      <c r="G53" s="166"/>
      <c r="H53" s="166"/>
      <c r="I53" s="73" t="s">
        <v>158</v>
      </c>
      <c r="K53" s="96"/>
      <c r="L53" s="96"/>
      <c r="M53" s="96"/>
      <c r="N53" s="96"/>
      <c r="O53" s="96"/>
      <c r="P53" s="97"/>
      <c r="Q53" s="97"/>
      <c r="R53" s="54"/>
      <c r="S53" s="54"/>
      <c r="T53" s="54"/>
    </row>
    <row r="54" spans="1:20" s="52" customFormat="1" ht="15" customHeight="1" x14ac:dyDescent="0.2">
      <c r="B54" s="165"/>
      <c r="C54" s="165"/>
      <c r="D54" s="74" t="str">
        <f>C14</f>
        <v>n° &lt;= 10</v>
      </c>
      <c r="E54" s="74" t="str">
        <f>C15</f>
        <v>10 &lt; n° &lt;= 50</v>
      </c>
      <c r="F54" s="75" t="str">
        <f>C16</f>
        <v>50 &lt; n° &lt;= 200</v>
      </c>
      <c r="G54" s="75" t="str">
        <f>C17</f>
        <v>200 &lt; n° &lt;= 1000</v>
      </c>
      <c r="H54" s="76" t="str">
        <f>C18</f>
        <v>n° &gt; 1000</v>
      </c>
      <c r="I54" s="77"/>
      <c r="J54" s="144"/>
      <c r="K54" s="145" t="str">
        <f>D54</f>
        <v>n° &lt;= 10</v>
      </c>
      <c r="L54" s="145" t="str">
        <f>E54</f>
        <v>10 &lt; n° &lt;= 50</v>
      </c>
      <c r="M54" s="145" t="str">
        <f>F54</f>
        <v>50 &lt; n° &lt;= 200</v>
      </c>
      <c r="N54" s="145" t="str">
        <f>G54</f>
        <v>200 &lt; n° &lt;= 1000</v>
      </c>
      <c r="O54" s="145" t="str">
        <f>H54</f>
        <v>n° &gt; 1000</v>
      </c>
      <c r="P54" s="146"/>
      <c r="Q54" s="147"/>
      <c r="R54" s="54"/>
      <c r="S54" s="54"/>
      <c r="T54" s="54"/>
    </row>
    <row r="55" spans="1:20" s="52" customFormat="1" ht="12.95" customHeight="1" x14ac:dyDescent="0.2">
      <c r="B55" s="162" t="s">
        <v>151</v>
      </c>
      <c r="C55" s="163" t="str">
        <f>$A$13</f>
        <v>Ampliamenti</v>
      </c>
      <c r="D55" s="78">
        <v>0.39</v>
      </c>
      <c r="E55" s="65">
        <v>0.46</v>
      </c>
      <c r="F55" s="65">
        <v>0.53</v>
      </c>
      <c r="G55" s="65">
        <v>1.1399999999999999</v>
      </c>
      <c r="H55" s="65">
        <v>1.27</v>
      </c>
      <c r="I55" s="79" t="s">
        <v>26</v>
      </c>
      <c r="J55" s="144"/>
      <c r="K55" s="148">
        <f>IF(AND('Settore Secondario'!$D$5=$B$55,'Settore Secondario'!$E$5=D$54),D55,0)</f>
        <v>0.39</v>
      </c>
      <c r="L55" s="148">
        <f>IF(AND('Settore Secondario'!$D$5=$B$55,'Settore Secondario'!$E$5=E$54),E55,0)</f>
        <v>0</v>
      </c>
      <c r="M55" s="148">
        <f>IF(AND('Settore Secondario'!$D$5=$B$55,'Settore Secondario'!$E$5=F$54),F55,0)</f>
        <v>0</v>
      </c>
      <c r="N55" s="148">
        <f>IF(AND('Settore Secondario'!$D$5=$B$55,'Settore Secondario'!$E$5=G$54),G55,0)</f>
        <v>0</v>
      </c>
      <c r="O55" s="148">
        <f>IF(AND('Settore Secondario'!$D$5=$B$55,'Settore Secondario'!$E$5=H$54),H55,0)</f>
        <v>0</v>
      </c>
      <c r="P55" s="146"/>
      <c r="Q55" s="149">
        <f>SUM(K55:O55)</f>
        <v>0.39</v>
      </c>
      <c r="R55" s="54"/>
      <c r="S55" s="54"/>
      <c r="T55" s="54"/>
    </row>
    <row r="56" spans="1:20" s="52" customFormat="1" ht="12.95" customHeight="1" x14ac:dyDescent="0.2">
      <c r="B56" s="162"/>
      <c r="C56" s="163"/>
      <c r="D56" s="80">
        <v>0.2</v>
      </c>
      <c r="E56" s="81">
        <v>0.2</v>
      </c>
      <c r="F56" s="81">
        <v>0.2</v>
      </c>
      <c r="G56" s="81">
        <v>0.39</v>
      </c>
      <c r="H56" s="81">
        <v>0.39</v>
      </c>
      <c r="I56" s="82" t="s">
        <v>27</v>
      </c>
      <c r="J56" s="144"/>
      <c r="K56" s="148">
        <f>IF(AND('Settore Secondario'!$D$5=$B$55,'Settore Secondario'!$E$5=D$54),D56,0)</f>
        <v>0.2</v>
      </c>
      <c r="L56" s="148">
        <f>IF(AND('Settore Secondario'!$D$5=$B$55,'Settore Secondario'!$E$5=E$54),E56,0)</f>
        <v>0</v>
      </c>
      <c r="M56" s="148">
        <f>IF(AND('Settore Secondario'!$D$5=$B$55,'Settore Secondario'!$E$5=F$54),F56,0)</f>
        <v>0</v>
      </c>
      <c r="N56" s="148">
        <f>IF(AND('Settore Secondario'!$D$5=$B$55,'Settore Secondario'!$E$5=G$54),G56,0)</f>
        <v>0</v>
      </c>
      <c r="O56" s="148">
        <f>IF(AND('Settore Secondario'!$D$5=$B$55,'Settore Secondario'!$E$5=H$54),H56,0)</f>
        <v>0</v>
      </c>
      <c r="P56" s="146"/>
      <c r="Q56" s="149">
        <f t="shared" ref="Q56:Q66" si="7">SUM(K56:O56)</f>
        <v>0.2</v>
      </c>
      <c r="R56" s="54"/>
      <c r="S56" s="54"/>
      <c r="T56" s="54"/>
    </row>
    <row r="57" spans="1:20" s="52" customFormat="1" ht="12.95" customHeight="1" x14ac:dyDescent="0.2">
      <c r="B57" s="162"/>
      <c r="C57" s="163" t="str">
        <f>$A$14</f>
        <v>Nuovi insediamenti</v>
      </c>
      <c r="D57" s="78">
        <v>0.59</v>
      </c>
      <c r="E57" s="65">
        <v>0.7</v>
      </c>
      <c r="F57" s="65">
        <v>0.79</v>
      </c>
      <c r="G57" s="65">
        <v>1.69</v>
      </c>
      <c r="H57" s="65">
        <v>1.9</v>
      </c>
      <c r="I57" s="79" t="s">
        <v>26</v>
      </c>
      <c r="J57" s="144"/>
      <c r="K57" s="148">
        <f>IF(AND('Settore Secondario'!$D$5=$B$55,'Settore Secondario'!$E$5=D$54),D57,0)</f>
        <v>0.59</v>
      </c>
      <c r="L57" s="148">
        <f>IF(AND('Settore Secondario'!$D$5=$B$55,'Settore Secondario'!$E$5=E$54),E57,0)</f>
        <v>0</v>
      </c>
      <c r="M57" s="148">
        <f>IF(AND('Settore Secondario'!$D$5=$B$55,'Settore Secondario'!$E$5=F$54),F57,0)</f>
        <v>0</v>
      </c>
      <c r="N57" s="148">
        <f>IF(AND('Settore Secondario'!$D$5=$B$55,'Settore Secondario'!$E$5=G$54),G57,0)</f>
        <v>0</v>
      </c>
      <c r="O57" s="148">
        <f>IF(AND('Settore Secondario'!$D$5=$B$55,'Settore Secondario'!$E$5=H$54),H57,0)</f>
        <v>0</v>
      </c>
      <c r="P57" s="146"/>
      <c r="Q57" s="149">
        <f t="shared" si="7"/>
        <v>0.59</v>
      </c>
      <c r="R57" s="54"/>
      <c r="S57" s="54"/>
      <c r="T57" s="54"/>
    </row>
    <row r="58" spans="1:20" s="52" customFormat="1" ht="12.95" customHeight="1" x14ac:dyDescent="0.2">
      <c r="B58" s="162"/>
      <c r="C58" s="163"/>
      <c r="D58" s="83">
        <v>0.31</v>
      </c>
      <c r="E58" s="71">
        <v>0.31</v>
      </c>
      <c r="F58" s="71">
        <v>0.31</v>
      </c>
      <c r="G58" s="71">
        <v>0.59</v>
      </c>
      <c r="H58" s="71">
        <v>0.59</v>
      </c>
      <c r="I58" s="82" t="s">
        <v>27</v>
      </c>
      <c r="J58" s="144"/>
      <c r="K58" s="148">
        <f>IF(AND('Settore Secondario'!$D$5=$B$55,'Settore Secondario'!$E$5=D$54),D58,0)</f>
        <v>0.31</v>
      </c>
      <c r="L58" s="148">
        <f>IF(AND('Settore Secondario'!$D$5=$B$55,'Settore Secondario'!$E$5=E$54),E58,0)</f>
        <v>0</v>
      </c>
      <c r="M58" s="148">
        <f>IF(AND('Settore Secondario'!$D$5=$B$55,'Settore Secondario'!$E$5=F$54),F58,0)</f>
        <v>0</v>
      </c>
      <c r="N58" s="148">
        <f>IF(AND('Settore Secondario'!$D$5=$B$55,'Settore Secondario'!$E$5=G$54),G58,0)</f>
        <v>0</v>
      </c>
      <c r="O58" s="148">
        <f>IF(AND('Settore Secondario'!$D$5=$B$55,'Settore Secondario'!$E$5=H$54),H58,0)</f>
        <v>0</v>
      </c>
      <c r="P58" s="146"/>
      <c r="Q58" s="149">
        <f t="shared" si="7"/>
        <v>0.31</v>
      </c>
      <c r="R58" s="54"/>
      <c r="S58" s="54"/>
      <c r="T58" s="54"/>
    </row>
    <row r="59" spans="1:20" s="52" customFormat="1" ht="12.95" customHeight="1" x14ac:dyDescent="0.2">
      <c r="B59" s="162"/>
      <c r="C59" s="164" t="str">
        <f>$A$15</f>
        <v>Nuovi insediamenti PIP</v>
      </c>
      <c r="D59" s="84">
        <v>0.39</v>
      </c>
      <c r="E59" s="85">
        <v>0.46</v>
      </c>
      <c r="F59" s="85">
        <v>0.53</v>
      </c>
      <c r="G59" s="85">
        <v>1.1399999999999999</v>
      </c>
      <c r="H59" s="85">
        <v>1.27</v>
      </c>
      <c r="I59" s="79" t="s">
        <v>26</v>
      </c>
      <c r="J59" s="144"/>
      <c r="K59" s="148">
        <f>IF(AND('Settore Secondario'!$D$5=$B$55,'Settore Secondario'!$E$5=D$54),D59,0)</f>
        <v>0.39</v>
      </c>
      <c r="L59" s="148">
        <f>IF(AND('Settore Secondario'!$D$5=$B$55,'Settore Secondario'!$E$5=E$54),E59,0)</f>
        <v>0</v>
      </c>
      <c r="M59" s="148">
        <f>IF(AND('Settore Secondario'!$D$5=$B$55,'Settore Secondario'!$E$5=F$54),F59,0)</f>
        <v>0</v>
      </c>
      <c r="N59" s="148">
        <f>IF(AND('Settore Secondario'!$D$5=$B$55,'Settore Secondario'!$E$5=G$54),G59,0)</f>
        <v>0</v>
      </c>
      <c r="O59" s="148">
        <f>IF(AND('Settore Secondario'!$D$5=$B$55,'Settore Secondario'!$E$5=H$54),H59,0)</f>
        <v>0</v>
      </c>
      <c r="P59" s="146"/>
      <c r="Q59" s="149">
        <f t="shared" si="7"/>
        <v>0.39</v>
      </c>
      <c r="R59" s="54"/>
      <c r="S59" s="54"/>
      <c r="T59" s="54"/>
    </row>
    <row r="60" spans="1:20" s="52" customFormat="1" ht="12.95" customHeight="1" x14ac:dyDescent="0.2">
      <c r="B60" s="162"/>
      <c r="C60" s="164"/>
      <c r="D60" s="83">
        <v>0.2</v>
      </c>
      <c r="E60" s="71">
        <v>0.2</v>
      </c>
      <c r="F60" s="71">
        <v>0.2</v>
      </c>
      <c r="G60" s="71">
        <v>0.39</v>
      </c>
      <c r="H60" s="71">
        <v>0.39</v>
      </c>
      <c r="I60" s="82" t="s">
        <v>27</v>
      </c>
      <c r="J60" s="144"/>
      <c r="K60" s="148">
        <f>IF(AND('Settore Secondario'!$D$5=$B$55,'Settore Secondario'!$E$5=D$54),D60,0)</f>
        <v>0.2</v>
      </c>
      <c r="L60" s="148">
        <f>IF(AND('Settore Secondario'!$D$5=$B$55,'Settore Secondario'!$E$5=E$54),E60,0)</f>
        <v>0</v>
      </c>
      <c r="M60" s="148">
        <f>IF(AND('Settore Secondario'!$D$5=$B$55,'Settore Secondario'!$E$5=F$54),F60,0)</f>
        <v>0</v>
      </c>
      <c r="N60" s="148">
        <f>IF(AND('Settore Secondario'!$D$5=$B$55,'Settore Secondario'!$E$5=G$54),G60,0)</f>
        <v>0</v>
      </c>
      <c r="O60" s="148">
        <f>IF(AND('Settore Secondario'!$D$5=$B$55,'Settore Secondario'!$E$5=H$54),H60,0)</f>
        <v>0</v>
      </c>
      <c r="P60" s="146"/>
      <c r="Q60" s="149">
        <f t="shared" si="7"/>
        <v>0.2</v>
      </c>
      <c r="R60" s="54"/>
      <c r="S60" s="54"/>
      <c r="T60" s="54"/>
    </row>
    <row r="61" spans="1:20" s="52" customFormat="1" ht="12.95" customHeight="1" x14ac:dyDescent="0.2">
      <c r="B61" s="162" t="s">
        <v>41</v>
      </c>
      <c r="C61" s="163" t="str">
        <f>$A$13</f>
        <v>Ampliamenti</v>
      </c>
      <c r="D61" s="84">
        <v>1.18</v>
      </c>
      <c r="E61" s="85">
        <v>1.4</v>
      </c>
      <c r="F61" s="85">
        <v>1.55</v>
      </c>
      <c r="G61" s="85">
        <v>3.39</v>
      </c>
      <c r="H61" s="85">
        <v>3.81</v>
      </c>
      <c r="I61" s="79" t="s">
        <v>26</v>
      </c>
      <c r="J61" s="144"/>
      <c r="K61" s="148">
        <f>IF(AND('Settore Secondario'!$D$5=$B$61,'Settore Secondario'!$E$5=D$54),D61,0)</f>
        <v>0</v>
      </c>
      <c r="L61" s="148">
        <f>IF(AND('Settore Secondario'!$D$5=$B$61,'Settore Secondario'!$E$5=E$54),E61,0)</f>
        <v>0</v>
      </c>
      <c r="M61" s="148">
        <f>IF(AND('Settore Secondario'!$D$5=$B$61,'Settore Secondario'!$E$5=F$54),F61,0)</f>
        <v>0</v>
      </c>
      <c r="N61" s="148">
        <f>IF(AND('Settore Secondario'!$D$5=$B$61,'Settore Secondario'!$E$5=G$54),G61,0)</f>
        <v>0</v>
      </c>
      <c r="O61" s="148">
        <f>IF(AND('Settore Secondario'!$D$5=$B$61,'Settore Secondario'!$E$5=H$54),H61,0)</f>
        <v>0</v>
      </c>
      <c r="P61" s="146"/>
      <c r="Q61" s="149">
        <f t="shared" si="7"/>
        <v>0</v>
      </c>
      <c r="R61" s="54"/>
      <c r="S61" s="54"/>
      <c r="T61" s="54"/>
    </row>
    <row r="62" spans="1:20" s="52" customFormat="1" ht="12.95" customHeight="1" x14ac:dyDescent="0.2">
      <c r="B62" s="162"/>
      <c r="C62" s="163"/>
      <c r="D62" s="80">
        <v>0.59</v>
      </c>
      <c r="E62" s="81">
        <v>0.59</v>
      </c>
      <c r="F62" s="81">
        <v>0.59</v>
      </c>
      <c r="G62" s="81">
        <v>1.18</v>
      </c>
      <c r="H62" s="81">
        <v>1.18</v>
      </c>
      <c r="I62" s="82" t="s">
        <v>27</v>
      </c>
      <c r="J62" s="144"/>
      <c r="K62" s="148">
        <f>IF(AND('Settore Secondario'!$D$5=$B$61,'Settore Secondario'!$E$5=D$54),D62,0)</f>
        <v>0</v>
      </c>
      <c r="L62" s="148">
        <f>IF(AND('Settore Secondario'!$D$5=$B$61,'Settore Secondario'!$E$5=E$54),E62,0)</f>
        <v>0</v>
      </c>
      <c r="M62" s="148">
        <f>IF(AND('Settore Secondario'!$D$5=$B$61,'Settore Secondario'!$E$5=F$54),F62,0)</f>
        <v>0</v>
      </c>
      <c r="N62" s="148">
        <f>IF(AND('Settore Secondario'!$D$5=$B$61,'Settore Secondario'!$E$5=G$54),G62,0)</f>
        <v>0</v>
      </c>
      <c r="O62" s="148">
        <f>IF(AND('Settore Secondario'!$D$5=$B$61,'Settore Secondario'!$E$5=H$54),H62,0)</f>
        <v>0</v>
      </c>
      <c r="P62" s="146"/>
      <c r="Q62" s="149">
        <f t="shared" si="7"/>
        <v>0</v>
      </c>
      <c r="R62" s="54"/>
      <c r="S62" s="54"/>
      <c r="T62" s="54"/>
    </row>
    <row r="63" spans="1:20" s="52" customFormat="1" ht="12.95" customHeight="1" x14ac:dyDescent="0.2">
      <c r="B63" s="162"/>
      <c r="C63" s="163" t="str">
        <f>$A$14</f>
        <v>Nuovi insediamenti</v>
      </c>
      <c r="D63" s="78">
        <v>1.77</v>
      </c>
      <c r="E63" s="65">
        <v>2.08</v>
      </c>
      <c r="F63" s="65">
        <v>2.34</v>
      </c>
      <c r="G63" s="65">
        <v>5.08</v>
      </c>
      <c r="H63" s="65">
        <v>5.69</v>
      </c>
      <c r="I63" s="79" t="s">
        <v>26</v>
      </c>
      <c r="J63" s="144"/>
      <c r="K63" s="148">
        <f>IF(AND('Settore Secondario'!$D$5=$B$61,'Settore Secondario'!$E$5=D$54),D63,0)</f>
        <v>0</v>
      </c>
      <c r="L63" s="148">
        <f>IF(AND('Settore Secondario'!$D$5=$B$61,'Settore Secondario'!$E$5=E$54),E63,0)</f>
        <v>0</v>
      </c>
      <c r="M63" s="148">
        <f>IF(AND('Settore Secondario'!$D$5=$B$61,'Settore Secondario'!$E$5=F$54),F63,0)</f>
        <v>0</v>
      </c>
      <c r="N63" s="148">
        <f>IF(AND('Settore Secondario'!$D$5=$B$61,'Settore Secondario'!$E$5=G$54),G63,0)</f>
        <v>0</v>
      </c>
      <c r="O63" s="148">
        <f>IF(AND('Settore Secondario'!$D$5=$B$61,'Settore Secondario'!$E$5=H$54),H63,0)</f>
        <v>0</v>
      </c>
      <c r="P63" s="146"/>
      <c r="Q63" s="149">
        <f t="shared" si="7"/>
        <v>0</v>
      </c>
      <c r="R63" s="54"/>
      <c r="S63" s="54"/>
      <c r="T63" s="54"/>
    </row>
    <row r="64" spans="1:20" s="52" customFormat="1" ht="12.95" customHeight="1" x14ac:dyDescent="0.2">
      <c r="B64" s="162"/>
      <c r="C64" s="163"/>
      <c r="D64" s="83">
        <v>0.9</v>
      </c>
      <c r="E64" s="71">
        <v>0.9</v>
      </c>
      <c r="F64" s="71">
        <v>0.9</v>
      </c>
      <c r="G64" s="71">
        <v>1.77</v>
      </c>
      <c r="H64" s="71">
        <v>1.77</v>
      </c>
      <c r="I64" s="82" t="s">
        <v>27</v>
      </c>
      <c r="J64" s="144"/>
      <c r="K64" s="148">
        <f>IF(AND('Settore Secondario'!$D$5=$B$61,'Settore Secondario'!$E$5=D$54),D64,0)</f>
        <v>0</v>
      </c>
      <c r="L64" s="148">
        <f>IF(AND('Settore Secondario'!$D$5=$B$61,'Settore Secondario'!$E$5=E$54),E64,0)</f>
        <v>0</v>
      </c>
      <c r="M64" s="148">
        <f>IF(AND('Settore Secondario'!$D$5=$B$61,'Settore Secondario'!$E$5=F$54),F64,0)</f>
        <v>0</v>
      </c>
      <c r="N64" s="148">
        <f>IF(AND('Settore Secondario'!$D$5=$B$61,'Settore Secondario'!$E$5=G$54),G64,0)</f>
        <v>0</v>
      </c>
      <c r="O64" s="148">
        <f>IF(AND('Settore Secondario'!$D$5=$B$61,'Settore Secondario'!$E$5=H$54),H64,0)</f>
        <v>0</v>
      </c>
      <c r="P64" s="146"/>
      <c r="Q64" s="149">
        <f t="shared" si="7"/>
        <v>0</v>
      </c>
      <c r="R64" s="54"/>
      <c r="S64" s="54"/>
      <c r="T64" s="54"/>
    </row>
    <row r="65" spans="1:20" s="52" customFormat="1" ht="12.95" customHeight="1" x14ac:dyDescent="0.2">
      <c r="B65" s="162"/>
      <c r="C65" s="164" t="str">
        <f>$A$15</f>
        <v>Nuovi insediamenti PIP</v>
      </c>
      <c r="D65" s="84">
        <v>1.58</v>
      </c>
      <c r="E65" s="85">
        <v>1.86</v>
      </c>
      <c r="F65" s="85">
        <v>2.08</v>
      </c>
      <c r="G65" s="85">
        <v>4.53</v>
      </c>
      <c r="H65" s="85">
        <v>5.0599999999999996</v>
      </c>
      <c r="I65" s="79" t="s">
        <v>26</v>
      </c>
      <c r="J65" s="144"/>
      <c r="K65" s="148">
        <f>IF(AND('Settore Secondario'!$D$5=$B$61,'Settore Secondario'!$E$5=D$54),D65,0)</f>
        <v>0</v>
      </c>
      <c r="L65" s="148">
        <f>IF(AND('Settore Secondario'!$D$5=$B$61,'Settore Secondario'!$E$5=E$54),E65,0)</f>
        <v>0</v>
      </c>
      <c r="M65" s="148">
        <f>IF(AND('Settore Secondario'!$D$5=$B$61,'Settore Secondario'!$E$5=F$54),F65,0)</f>
        <v>0</v>
      </c>
      <c r="N65" s="148">
        <f>IF(AND('Settore Secondario'!$D$5=$B$61,'Settore Secondario'!$E$5=G$54),G65,0)</f>
        <v>0</v>
      </c>
      <c r="O65" s="148">
        <f>IF(AND('Settore Secondario'!$D$5=$B$61,'Settore Secondario'!$E$5=H$54),H65,0)</f>
        <v>0</v>
      </c>
      <c r="P65" s="146"/>
      <c r="Q65" s="149">
        <f t="shared" si="7"/>
        <v>0</v>
      </c>
      <c r="R65" s="54"/>
      <c r="S65" s="54"/>
      <c r="T65" s="54"/>
    </row>
    <row r="66" spans="1:20" s="52" customFormat="1" ht="12.95" customHeight="1" x14ac:dyDescent="0.2">
      <c r="B66" s="162"/>
      <c r="C66" s="164"/>
      <c r="D66" s="83">
        <v>0.79</v>
      </c>
      <c r="E66" s="71">
        <v>0.79</v>
      </c>
      <c r="F66" s="71">
        <v>0.79</v>
      </c>
      <c r="G66" s="71">
        <v>1.58</v>
      </c>
      <c r="H66" s="71">
        <v>1.58</v>
      </c>
      <c r="I66" s="82" t="s">
        <v>27</v>
      </c>
      <c r="J66" s="144"/>
      <c r="K66" s="148">
        <f>IF(AND('Settore Secondario'!$D$5=$B$61,'Settore Secondario'!$E$5=D$54),D66,0)</f>
        <v>0</v>
      </c>
      <c r="L66" s="148">
        <f>IF(AND('Settore Secondario'!$D$5=$B$61,'Settore Secondario'!$E$5=E$54),E66,0)</f>
        <v>0</v>
      </c>
      <c r="M66" s="148">
        <f>IF(AND('Settore Secondario'!$D$5=$B$61,'Settore Secondario'!$E$5=F$54),F66,0)</f>
        <v>0</v>
      </c>
      <c r="N66" s="148">
        <f>IF(AND('Settore Secondario'!$D$5=$B$61,'Settore Secondario'!$E$5=G$54),G66,0)</f>
        <v>0</v>
      </c>
      <c r="O66" s="148">
        <f>IF(AND('Settore Secondario'!$D$5=$B$61,'Settore Secondario'!$E$5=H$54),H66,0)</f>
        <v>0</v>
      </c>
      <c r="P66" s="146"/>
      <c r="Q66" s="149">
        <f t="shared" si="7"/>
        <v>0</v>
      </c>
      <c r="R66" s="54"/>
      <c r="S66" s="54"/>
      <c r="T66" s="54"/>
    </row>
    <row r="67" spans="1:20" s="52" customFormat="1" x14ac:dyDescent="0.2">
      <c r="P67" s="61"/>
      <c r="Q67" s="54"/>
      <c r="R67" s="54"/>
      <c r="S67" s="54"/>
      <c r="T67" s="54"/>
    </row>
    <row r="68" spans="1:20" s="52" customFormat="1" ht="25.5" x14ac:dyDescent="0.2">
      <c r="A68" s="86" t="s">
        <v>159</v>
      </c>
      <c r="C68" s="86" t="s">
        <v>160</v>
      </c>
      <c r="P68" s="61"/>
      <c r="Q68" s="54"/>
      <c r="R68" s="54"/>
      <c r="S68" s="54"/>
      <c r="T68" s="54"/>
    </row>
    <row r="69" spans="1:20" s="52" customFormat="1" ht="12.95" customHeight="1" x14ac:dyDescent="0.2">
      <c r="A69" s="87" t="s">
        <v>21</v>
      </c>
      <c r="C69" s="87" t="s">
        <v>161</v>
      </c>
      <c r="P69" s="54"/>
      <c r="Q69" s="54"/>
      <c r="R69" s="54"/>
      <c r="S69" s="54"/>
      <c r="T69" s="54"/>
    </row>
    <row r="70" spans="1:20" s="52" customFormat="1" x14ac:dyDescent="0.2">
      <c r="A70" s="50" t="s">
        <v>162</v>
      </c>
      <c r="C70" s="50" t="s">
        <v>13</v>
      </c>
      <c r="P70" s="54"/>
      <c r="Q70" s="54"/>
      <c r="R70" s="54"/>
      <c r="S70" s="54"/>
      <c r="T70" s="54"/>
    </row>
    <row r="71" spans="1:20" s="52" customFormat="1" x14ac:dyDescent="0.2">
      <c r="A71" s="50" t="s">
        <v>163</v>
      </c>
      <c r="C71" s="50" t="s">
        <v>164</v>
      </c>
      <c r="P71" s="54"/>
      <c r="Q71" s="54"/>
      <c r="R71" s="54"/>
      <c r="S71" s="54"/>
      <c r="T71" s="54"/>
    </row>
    <row r="72" spans="1:20" s="52" customFormat="1" x14ac:dyDescent="0.2">
      <c r="A72" s="50" t="s">
        <v>165</v>
      </c>
      <c r="C72" s="50" t="s">
        <v>166</v>
      </c>
      <c r="P72" s="54"/>
      <c r="Q72" s="54"/>
      <c r="R72" s="54"/>
      <c r="S72" s="54"/>
      <c r="T72" s="54"/>
    </row>
    <row r="73" spans="1:20" x14ac:dyDescent="0.2">
      <c r="A73" s="50" t="s">
        <v>167</v>
      </c>
      <c r="C73" s="50" t="s">
        <v>168</v>
      </c>
    </row>
    <row r="74" spans="1:20" x14ac:dyDescent="0.2">
      <c r="A74" s="50" t="s">
        <v>169</v>
      </c>
      <c r="C74" s="50" t="s">
        <v>170</v>
      </c>
    </row>
    <row r="75" spans="1:20" x14ac:dyDescent="0.2">
      <c r="A75" s="50" t="s">
        <v>171</v>
      </c>
      <c r="C75" s="50" t="s">
        <v>172</v>
      </c>
    </row>
    <row r="76" spans="1:20" x14ac:dyDescent="0.2">
      <c r="A76" s="50" t="s">
        <v>173</v>
      </c>
      <c r="C76" s="50" t="s">
        <v>174</v>
      </c>
    </row>
    <row r="77" spans="1:20" x14ac:dyDescent="0.2">
      <c r="A77" s="50" t="s">
        <v>175</v>
      </c>
      <c r="C77" s="50" t="s">
        <v>176</v>
      </c>
    </row>
    <row r="78" spans="1:20" x14ac:dyDescent="0.2">
      <c r="A78" s="50" t="s">
        <v>177</v>
      </c>
      <c r="C78" s="50" t="s">
        <v>178</v>
      </c>
    </row>
    <row r="79" spans="1:20" x14ac:dyDescent="0.2">
      <c r="A79" s="50" t="s">
        <v>179</v>
      </c>
      <c r="C79" s="50" t="s">
        <v>180</v>
      </c>
    </row>
    <row r="80" spans="1:20" x14ac:dyDescent="0.2">
      <c r="A80" s="51" t="s">
        <v>181</v>
      </c>
      <c r="C80" s="50" t="s">
        <v>173</v>
      </c>
    </row>
    <row r="81" spans="1:3" x14ac:dyDescent="0.2">
      <c r="A81" s="87" t="s">
        <v>15</v>
      </c>
      <c r="C81" s="50" t="s">
        <v>182</v>
      </c>
    </row>
    <row r="82" spans="1:3" x14ac:dyDescent="0.2">
      <c r="A82" s="50" t="s">
        <v>183</v>
      </c>
      <c r="C82" s="50" t="s">
        <v>184</v>
      </c>
    </row>
    <row r="83" spans="1:3" x14ac:dyDescent="0.2">
      <c r="A83" s="50" t="s">
        <v>22</v>
      </c>
      <c r="C83" s="50" t="s">
        <v>185</v>
      </c>
    </row>
    <row r="84" spans="1:3" x14ac:dyDescent="0.2">
      <c r="A84" s="50" t="s">
        <v>186</v>
      </c>
      <c r="C84" s="50" t="s">
        <v>187</v>
      </c>
    </row>
    <row r="85" spans="1:3" x14ac:dyDescent="0.2">
      <c r="A85" s="50" t="s">
        <v>188</v>
      </c>
      <c r="C85" s="50" t="s">
        <v>189</v>
      </c>
    </row>
    <row r="86" spans="1:3" x14ac:dyDescent="0.2">
      <c r="A86" s="50" t="s">
        <v>40</v>
      </c>
      <c r="C86" s="50" t="s">
        <v>179</v>
      </c>
    </row>
    <row r="87" spans="1:3" x14ac:dyDescent="0.2">
      <c r="A87" s="50" t="s">
        <v>190</v>
      </c>
      <c r="C87" s="51" t="s">
        <v>191</v>
      </c>
    </row>
    <row r="88" spans="1:3" x14ac:dyDescent="0.2">
      <c r="A88" s="50" t="s">
        <v>192</v>
      </c>
      <c r="B88" s="3" t="s">
        <v>59</v>
      </c>
      <c r="C88" s="87" t="s">
        <v>22</v>
      </c>
    </row>
    <row r="89" spans="1:3" x14ac:dyDescent="0.2">
      <c r="A89" s="50" t="s">
        <v>193</v>
      </c>
      <c r="B89" s="3" t="s">
        <v>59</v>
      </c>
      <c r="C89" s="50" t="s">
        <v>194</v>
      </c>
    </row>
    <row r="90" spans="1:3" x14ac:dyDescent="0.2">
      <c r="A90" s="50" t="s">
        <v>195</v>
      </c>
      <c r="B90" s="3" t="s">
        <v>59</v>
      </c>
      <c r="C90" s="50" t="s">
        <v>196</v>
      </c>
    </row>
    <row r="91" spans="1:3" x14ac:dyDescent="0.2">
      <c r="A91" s="50" t="s">
        <v>197</v>
      </c>
      <c r="B91" s="3" t="s">
        <v>59</v>
      </c>
      <c r="C91" s="50" t="s">
        <v>15</v>
      </c>
    </row>
    <row r="92" spans="1:3" x14ac:dyDescent="0.2">
      <c r="A92" s="50" t="s">
        <v>14</v>
      </c>
      <c r="B92" s="3" t="s">
        <v>59</v>
      </c>
      <c r="C92" s="50" t="s">
        <v>183</v>
      </c>
    </row>
    <row r="93" spans="1:3" x14ac:dyDescent="0.2">
      <c r="A93" s="50" t="s">
        <v>198</v>
      </c>
      <c r="B93" s="3" t="s">
        <v>59</v>
      </c>
      <c r="C93" s="50" t="s">
        <v>199</v>
      </c>
    </row>
    <row r="94" spans="1:3" x14ac:dyDescent="0.2">
      <c r="A94" s="51" t="s">
        <v>200</v>
      </c>
      <c r="B94" s="3" t="s">
        <v>59</v>
      </c>
      <c r="C94" s="50" t="s">
        <v>186</v>
      </c>
    </row>
    <row r="95" spans="1:3" x14ac:dyDescent="0.2">
      <c r="B95" s="3" t="s">
        <v>59</v>
      </c>
      <c r="C95" s="50" t="s">
        <v>188</v>
      </c>
    </row>
    <row r="96" spans="1:3" x14ac:dyDescent="0.2">
      <c r="A96" s="3"/>
      <c r="B96" s="3" t="s">
        <v>59</v>
      </c>
      <c r="C96" s="50" t="s">
        <v>201</v>
      </c>
    </row>
    <row r="97" spans="1:3" ht="25.5" x14ac:dyDescent="0.2">
      <c r="A97" s="86" t="s">
        <v>202</v>
      </c>
      <c r="B97" s="3" t="s">
        <v>59</v>
      </c>
      <c r="C97" s="50" t="s">
        <v>200</v>
      </c>
    </row>
    <row r="98" spans="1:3" x14ac:dyDescent="0.2">
      <c r="A98" s="87" t="s">
        <v>203</v>
      </c>
      <c r="B98" s="3" t="s">
        <v>64</v>
      </c>
      <c r="C98" s="50" t="s">
        <v>40</v>
      </c>
    </row>
    <row r="99" spans="1:3" x14ac:dyDescent="0.2">
      <c r="A99" s="50" t="s">
        <v>39</v>
      </c>
      <c r="B99" s="3" t="s">
        <v>67</v>
      </c>
      <c r="C99" s="50" t="s">
        <v>190</v>
      </c>
    </row>
    <row r="100" spans="1:3" x14ac:dyDescent="0.2">
      <c r="A100" s="50" t="s">
        <v>204</v>
      </c>
      <c r="B100" s="3" t="s">
        <v>69</v>
      </c>
      <c r="C100" s="50" t="s">
        <v>192</v>
      </c>
    </row>
    <row r="101" spans="1:3" x14ac:dyDescent="0.2">
      <c r="A101" s="50" t="s">
        <v>173</v>
      </c>
      <c r="B101" s="3" t="s">
        <v>69</v>
      </c>
      <c r="C101" s="50" t="s">
        <v>205</v>
      </c>
    </row>
    <row r="102" spans="1:3" x14ac:dyDescent="0.2">
      <c r="A102" s="50" t="s">
        <v>177</v>
      </c>
      <c r="B102" s="3" t="s">
        <v>69</v>
      </c>
      <c r="C102" s="50" t="s">
        <v>193</v>
      </c>
    </row>
    <row r="103" spans="1:3" x14ac:dyDescent="0.2">
      <c r="A103" s="50" t="s">
        <v>179</v>
      </c>
      <c r="B103" s="3" t="s">
        <v>69</v>
      </c>
      <c r="C103" s="50" t="s">
        <v>195</v>
      </c>
    </row>
    <row r="104" spans="1:3" x14ac:dyDescent="0.2">
      <c r="A104" s="51" t="s">
        <v>206</v>
      </c>
      <c r="B104" s="3" t="s">
        <v>71</v>
      </c>
      <c r="C104" s="50" t="s">
        <v>197</v>
      </c>
    </row>
    <row r="105" spans="1:3" x14ac:dyDescent="0.2">
      <c r="A105" s="87" t="s">
        <v>15</v>
      </c>
      <c r="B105" s="3" t="s">
        <v>71</v>
      </c>
      <c r="C105" s="50" t="s">
        <v>14</v>
      </c>
    </row>
    <row r="106" spans="1:3" x14ac:dyDescent="0.2">
      <c r="A106" s="50" t="s">
        <v>183</v>
      </c>
      <c r="B106" s="3" t="s">
        <v>71</v>
      </c>
      <c r="C106" s="50" t="s">
        <v>198</v>
      </c>
    </row>
    <row r="107" spans="1:3" x14ac:dyDescent="0.2">
      <c r="A107" s="50" t="s">
        <v>22</v>
      </c>
      <c r="B107" s="3" t="s">
        <v>71</v>
      </c>
      <c r="C107" s="51" t="s">
        <v>207</v>
      </c>
    </row>
    <row r="108" spans="1:3" x14ac:dyDescent="0.2">
      <c r="A108" s="50" t="s">
        <v>186</v>
      </c>
    </row>
    <row r="109" spans="1:3" x14ac:dyDescent="0.2">
      <c r="A109" s="50" t="s">
        <v>188</v>
      </c>
    </row>
    <row r="110" spans="1:3" x14ac:dyDescent="0.2">
      <c r="A110" s="50" t="s">
        <v>40</v>
      </c>
    </row>
    <row r="111" spans="1:3" x14ac:dyDescent="0.2">
      <c r="A111" s="50" t="s">
        <v>190</v>
      </c>
    </row>
    <row r="112" spans="1:3" x14ac:dyDescent="0.2">
      <c r="A112" s="50" t="s">
        <v>193</v>
      </c>
    </row>
    <row r="113" spans="1:1" x14ac:dyDescent="0.2">
      <c r="A113" s="50" t="s">
        <v>14</v>
      </c>
    </row>
    <row r="114" spans="1:1" x14ac:dyDescent="0.2">
      <c r="A114" s="50" t="s">
        <v>198</v>
      </c>
    </row>
    <row r="115" spans="1:1" x14ac:dyDescent="0.2">
      <c r="A115" s="51" t="s">
        <v>200</v>
      </c>
    </row>
  </sheetData>
  <sheetProtection password="86A8" sheet="1" objects="1" scenarios="1" selectLockedCells="1"/>
  <mergeCells count="13">
    <mergeCell ref="B21:F21"/>
    <mergeCell ref="B61:B66"/>
    <mergeCell ref="C61:C62"/>
    <mergeCell ref="C63:C64"/>
    <mergeCell ref="C65:C66"/>
    <mergeCell ref="B55:B60"/>
    <mergeCell ref="C55:C56"/>
    <mergeCell ref="C57:C58"/>
    <mergeCell ref="C59:C60"/>
    <mergeCell ref="B52:H52"/>
    <mergeCell ref="B53:B54"/>
    <mergeCell ref="C53:C54"/>
    <mergeCell ref="D53:H53"/>
  </mergeCells>
  <phoneticPr fontId="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BG195"/>
  <sheetViews>
    <sheetView tabSelected="1" zoomScaleNormal="100" zoomScaleSheetLayoutView="100" workbookViewId="0">
      <selection activeCell="D20" sqref="D20"/>
    </sheetView>
  </sheetViews>
  <sheetFormatPr defaultRowHeight="12.75" x14ac:dyDescent="0.2"/>
  <cols>
    <col min="1" max="1" width="4" bestFit="1" customWidth="1"/>
    <col min="2" max="2" width="16.7109375" customWidth="1"/>
    <col min="3" max="3" width="15.7109375" customWidth="1"/>
    <col min="4" max="4" width="17.140625" customWidth="1"/>
    <col min="5" max="5" width="19.5703125" style="1" customWidth="1"/>
    <col min="6" max="6" width="29" style="1" bestFit="1" customWidth="1"/>
    <col min="7" max="7" width="12" style="1" customWidth="1"/>
    <col min="8" max="9" width="14.42578125" style="1" customWidth="1"/>
    <col min="10" max="10" width="13.7109375" style="1" customWidth="1"/>
    <col min="11" max="11" width="9.140625" style="124"/>
    <col min="12" max="12" width="9.28515625" style="125" bestFit="1" customWidth="1"/>
    <col min="13" max="13" width="9.42578125" style="125" customWidth="1"/>
    <col min="14" max="15" width="10.42578125" style="125" customWidth="1"/>
    <col min="16" max="16" width="9.28515625" style="125" bestFit="1" customWidth="1"/>
    <col min="17" max="17" width="9.140625" style="124"/>
    <col min="18" max="22" width="9.7109375" style="125" customWidth="1"/>
    <col min="23" max="23" width="9.140625" style="124"/>
    <col min="24" max="28" width="9.7109375" style="125" customWidth="1"/>
    <col min="29" max="29" width="9.140625" style="124"/>
    <col min="30" max="34" width="9.7109375" style="125" customWidth="1"/>
    <col min="35" max="35" width="9.140625" style="124"/>
    <col min="36" max="40" width="9.7109375" style="124" customWidth="1"/>
    <col min="41" max="41" width="9.140625" style="124"/>
    <col min="42" max="46" width="9.7109375" style="124" customWidth="1"/>
    <col min="47" max="47" width="9.140625" style="124"/>
    <col min="48" max="52" width="9.7109375" style="124" customWidth="1"/>
    <col min="53" max="53" width="9.140625" style="124"/>
    <col min="54" max="58" width="9.7109375" style="124" customWidth="1"/>
    <col min="59" max="59" width="9.140625" style="124"/>
  </cols>
  <sheetData>
    <row r="1" spans="1:59" ht="12.75" customHeight="1" x14ac:dyDescent="0.2">
      <c r="A1" s="2"/>
      <c r="B1" s="169" t="s">
        <v>0</v>
      </c>
      <c r="C1" s="169"/>
      <c r="D1" s="169"/>
      <c r="E1" s="169"/>
      <c r="F1" s="169"/>
      <c r="G1" s="169"/>
      <c r="H1" s="169"/>
      <c r="I1" s="169"/>
      <c r="J1" s="169"/>
    </row>
    <row r="2" spans="1:59" x14ac:dyDescent="0.2">
      <c r="A2" s="2"/>
      <c r="B2" s="169"/>
      <c r="C2" s="169"/>
      <c r="D2" s="169"/>
      <c r="E2" s="169"/>
      <c r="F2" s="169"/>
      <c r="G2" s="169"/>
      <c r="H2" s="169"/>
      <c r="I2" s="169"/>
      <c r="J2" s="169"/>
    </row>
    <row r="3" spans="1:59" x14ac:dyDescent="0.2">
      <c r="A3" s="2"/>
      <c r="B3" s="169"/>
      <c r="C3" s="169"/>
      <c r="D3" s="169"/>
      <c r="E3" s="169"/>
      <c r="F3" s="169"/>
      <c r="G3" s="169"/>
      <c r="H3" s="169"/>
      <c r="I3" s="169"/>
      <c r="J3" s="169"/>
    </row>
    <row r="4" spans="1:59" x14ac:dyDescent="0.2">
      <c r="A4" s="2"/>
      <c r="B4" s="4"/>
      <c r="C4" s="4"/>
      <c r="D4" s="4"/>
      <c r="E4" s="5"/>
      <c r="F4" s="5"/>
      <c r="G4" s="5"/>
      <c r="H4" s="5"/>
      <c r="I4" s="5"/>
      <c r="J4" s="5"/>
    </row>
    <row r="5" spans="1:59" ht="15.75" thickBot="1" x14ac:dyDescent="0.3">
      <c r="A5" s="2"/>
      <c r="B5" s="90" t="s">
        <v>246</v>
      </c>
      <c r="C5" s="171"/>
      <c r="D5" s="172"/>
      <c r="E5" s="173"/>
      <c r="F5" s="136" t="s">
        <v>264</v>
      </c>
      <c r="G5" s="90" t="s">
        <v>245</v>
      </c>
      <c r="H5" s="174"/>
      <c r="I5" s="175"/>
      <c r="J5" s="176"/>
      <c r="K5" s="125"/>
    </row>
    <row r="6" spans="1:59" ht="16.5" thickTop="1" thickBot="1" x14ac:dyDescent="0.3">
      <c r="A6" s="2"/>
      <c r="B6" s="90" t="s">
        <v>247</v>
      </c>
      <c r="C6" s="118"/>
      <c r="D6" s="90" t="s">
        <v>244</v>
      </c>
      <c r="E6" s="118"/>
      <c r="F6" s="100" t="s">
        <v>29</v>
      </c>
      <c r="G6" s="3"/>
      <c r="H6" s="3"/>
      <c r="I6" s="3"/>
      <c r="J6" s="3"/>
    </row>
    <row r="7" spans="1:59" ht="13.5" thickTop="1" x14ac:dyDescent="0.2">
      <c r="A7" s="2"/>
      <c r="B7" s="6"/>
      <c r="C7" s="2"/>
      <c r="D7" s="2"/>
      <c r="E7" s="3"/>
      <c r="F7" s="3"/>
      <c r="G7" s="3"/>
      <c r="H7" s="3"/>
      <c r="I7" s="3"/>
      <c r="J7" s="3"/>
      <c r="K7" s="110"/>
      <c r="L7" s="122"/>
      <c r="M7" s="122"/>
      <c r="N7" s="122"/>
      <c r="O7" s="122"/>
      <c r="P7" s="122"/>
      <c r="Q7" s="110"/>
      <c r="R7" s="122"/>
      <c r="S7" s="122"/>
      <c r="T7" s="122"/>
      <c r="U7" s="122"/>
      <c r="V7" s="122"/>
      <c r="W7" s="110"/>
      <c r="X7" s="122"/>
      <c r="Y7" s="122"/>
      <c r="Z7" s="122"/>
      <c r="AA7" s="122"/>
      <c r="AB7" s="122"/>
      <c r="AC7" s="110"/>
      <c r="AD7" s="122"/>
      <c r="AE7" s="122"/>
      <c r="AF7" s="122"/>
      <c r="AG7" s="122"/>
      <c r="AH7" s="122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</row>
    <row r="8" spans="1:59" x14ac:dyDescent="0.2">
      <c r="A8" s="2"/>
      <c r="B8" s="170" t="s">
        <v>3</v>
      </c>
      <c r="C8" s="170"/>
      <c r="D8" s="170"/>
      <c r="E8" s="170"/>
      <c r="F8" s="170"/>
      <c r="G8" s="170"/>
      <c r="H8" s="170"/>
      <c r="I8" s="170"/>
      <c r="J8" s="170"/>
      <c r="K8" s="110"/>
      <c r="L8" s="178" t="s">
        <v>4</v>
      </c>
      <c r="M8" s="178"/>
      <c r="N8" s="178"/>
      <c r="O8" s="178"/>
      <c r="P8" s="178"/>
      <c r="Q8" s="110"/>
      <c r="R8" s="178" t="s">
        <v>257</v>
      </c>
      <c r="S8" s="178"/>
      <c r="T8" s="178"/>
      <c r="U8" s="178"/>
      <c r="V8" s="178"/>
      <c r="W8" s="110"/>
      <c r="X8" s="178" t="s">
        <v>258</v>
      </c>
      <c r="Y8" s="178"/>
      <c r="Z8" s="178"/>
      <c r="AA8" s="178"/>
      <c r="AB8" s="178"/>
      <c r="AC8" s="110"/>
      <c r="AD8" s="178" t="s">
        <v>259</v>
      </c>
      <c r="AE8" s="178"/>
      <c r="AF8" s="178"/>
      <c r="AG8" s="178"/>
      <c r="AH8" s="178"/>
      <c r="AI8" s="110"/>
      <c r="AJ8" s="177" t="s">
        <v>260</v>
      </c>
      <c r="AK8" s="177"/>
      <c r="AL8" s="177"/>
      <c r="AM8" s="177"/>
      <c r="AN8" s="177"/>
      <c r="AO8" s="110"/>
      <c r="AP8" s="177" t="s">
        <v>261</v>
      </c>
      <c r="AQ8" s="177"/>
      <c r="AR8" s="177"/>
      <c r="AS8" s="177"/>
      <c r="AT8" s="177"/>
      <c r="AU8" s="110"/>
      <c r="AV8" s="177" t="s">
        <v>262</v>
      </c>
      <c r="AW8" s="177"/>
      <c r="AX8" s="177"/>
      <c r="AY8" s="177"/>
      <c r="AZ8" s="177"/>
      <c r="BA8" s="110"/>
      <c r="BB8" s="177" t="s">
        <v>263</v>
      </c>
      <c r="BC8" s="177"/>
      <c r="BD8" s="177"/>
      <c r="BE8" s="177"/>
      <c r="BF8" s="177"/>
      <c r="BG8" s="110"/>
    </row>
    <row r="9" spans="1:59" ht="13.5" thickBot="1" x14ac:dyDescent="0.25">
      <c r="A9" s="2"/>
      <c r="B9" s="8" t="s">
        <v>5</v>
      </c>
      <c r="C9" s="8" t="s">
        <v>6</v>
      </c>
      <c r="D9" s="8" t="s">
        <v>7</v>
      </c>
      <c r="E9" s="8" t="s">
        <v>8</v>
      </c>
      <c r="F9" s="8" t="s">
        <v>25</v>
      </c>
      <c r="G9" s="170" t="s">
        <v>9</v>
      </c>
      <c r="H9" s="170"/>
      <c r="I9" s="8" t="s">
        <v>10</v>
      </c>
      <c r="J9" s="8" t="s">
        <v>11</v>
      </c>
      <c r="K9" s="110"/>
      <c r="L9" s="122" t="str">
        <f>Dati!$C$7</f>
        <v>≤ 95</v>
      </c>
      <c r="M9" s="122" t="str">
        <f>Dati!$C$8</f>
        <v>95 &gt;&lt; 110</v>
      </c>
      <c r="N9" s="122" t="str">
        <f>Dati!$C$9</f>
        <v>110 &gt;&lt; 130</v>
      </c>
      <c r="O9" s="122" t="str">
        <f>Dati!$C$10</f>
        <v>130 &gt;&lt; 160</v>
      </c>
      <c r="P9" s="122" t="str">
        <f>Dati!$C$11</f>
        <v>&gt; 160</v>
      </c>
      <c r="Q9" s="110"/>
      <c r="R9" s="122" t="str">
        <f>Dati!$C$7</f>
        <v>≤ 95</v>
      </c>
      <c r="S9" s="122" t="str">
        <f>Dati!$C$8</f>
        <v>95 &gt;&lt; 110</v>
      </c>
      <c r="T9" s="122" t="str">
        <f>Dati!$C$9</f>
        <v>110 &gt;&lt; 130</v>
      </c>
      <c r="U9" s="122" t="str">
        <f>Dati!$C$10</f>
        <v>130 &gt;&lt; 160</v>
      </c>
      <c r="V9" s="122" t="str">
        <f>Dati!$C$11</f>
        <v>&gt; 160</v>
      </c>
      <c r="W9" s="110"/>
      <c r="X9" s="122" t="str">
        <f>Dati!$C$7</f>
        <v>≤ 95</v>
      </c>
      <c r="Y9" s="122" t="str">
        <f>Dati!$C$8</f>
        <v>95 &gt;&lt; 110</v>
      </c>
      <c r="Z9" s="122" t="str">
        <f>Dati!$C$9</f>
        <v>110 &gt;&lt; 130</v>
      </c>
      <c r="AA9" s="122" t="str">
        <f>Dati!$C$10</f>
        <v>130 &gt;&lt; 160</v>
      </c>
      <c r="AB9" s="122" t="str">
        <f>Dati!$C$11</f>
        <v>&gt; 160</v>
      </c>
      <c r="AC9" s="110"/>
      <c r="AD9" s="122" t="str">
        <f>Dati!$C$7</f>
        <v>≤ 95</v>
      </c>
      <c r="AE9" s="122" t="str">
        <f>Dati!$C$8</f>
        <v>95 &gt;&lt; 110</v>
      </c>
      <c r="AF9" s="122" t="str">
        <f>Dati!$C$9</f>
        <v>110 &gt;&lt; 130</v>
      </c>
      <c r="AG9" s="122" t="str">
        <f>Dati!$C$10</f>
        <v>130 &gt;&lt; 160</v>
      </c>
      <c r="AH9" s="122" t="str">
        <f>Dati!$C$11</f>
        <v>&gt; 160</v>
      </c>
      <c r="AI9" s="110"/>
      <c r="AJ9" s="122" t="s">
        <v>59</v>
      </c>
      <c r="AK9" s="122" t="s">
        <v>64</v>
      </c>
      <c r="AL9" s="122" t="s">
        <v>67</v>
      </c>
      <c r="AM9" s="122" t="s">
        <v>69</v>
      </c>
      <c r="AN9" s="122" t="s">
        <v>71</v>
      </c>
      <c r="AO9" s="110"/>
      <c r="AP9" s="122" t="s">
        <v>59</v>
      </c>
      <c r="AQ9" s="122" t="s">
        <v>64</v>
      </c>
      <c r="AR9" s="122" t="s">
        <v>67</v>
      </c>
      <c r="AS9" s="122" t="s">
        <v>69</v>
      </c>
      <c r="AT9" s="122" t="s">
        <v>71</v>
      </c>
      <c r="AU9" s="110"/>
      <c r="AV9" s="122" t="s">
        <v>59</v>
      </c>
      <c r="AW9" s="122" t="s">
        <v>64</v>
      </c>
      <c r="AX9" s="122" t="s">
        <v>67</v>
      </c>
      <c r="AY9" s="122" t="s">
        <v>69</v>
      </c>
      <c r="AZ9" s="122" t="s">
        <v>71</v>
      </c>
      <c r="BA9" s="110"/>
      <c r="BB9" s="122" t="s">
        <v>59</v>
      </c>
      <c r="BC9" s="122" t="s">
        <v>64</v>
      </c>
      <c r="BD9" s="122" t="s">
        <v>67</v>
      </c>
      <c r="BE9" s="122" t="s">
        <v>69</v>
      </c>
      <c r="BF9" s="122" t="s">
        <v>71</v>
      </c>
      <c r="BG9" s="110"/>
    </row>
    <row r="10" spans="1:59" ht="16.5" thickTop="1" thickBot="1" x14ac:dyDescent="0.3">
      <c r="A10" s="10">
        <v>1</v>
      </c>
      <c r="B10" s="103"/>
      <c r="C10" s="103"/>
      <c r="D10" s="100" t="s">
        <v>51</v>
      </c>
      <c r="E10" s="100" t="s">
        <v>198</v>
      </c>
      <c r="F10" s="155" t="s">
        <v>30</v>
      </c>
      <c r="G10" s="151"/>
      <c r="H10" s="151"/>
      <c r="I10" s="19">
        <f>IF(OR(E10=Dati!$C$88,E10=Dati!$C$89,E10=Dati!$C$90,E10=Dati!$C$91,E10=Dati!$C$92,E10=Dati!$C$93,E10=Dati!$C$94,E10=Dati!$C$95,E10=Dati!$C$96,E10=Dati!$C$97,E10=Dati!$C$98,E10=Dati!$C$99,E10=Dati!$C$100,E10=Dati!$C$101,E10=Dati!$C$102,E10=Dati!$C$103,E10=Dati!$C$104,E10=Dati!$C$105,E10=Dati!$C$106,E10=Dati!$C$107),G10*H10,0)</f>
        <v>0</v>
      </c>
      <c r="J10" s="19">
        <f>IF(OR(E10=Dati!$C$69,E10=Dati!$C$70,E10=Dati!$C$71,E10=Dati!$C$72,E10=Dati!$C$73,E10=Dati!$C$74,E10=Dati!$C$75,E10=Dati!$C$76,E10=Dati!$C$77,E10=Dati!$C$78,E10=Dati!$C$79,E10=Dati!$C$80,E10=Dati!$C$81,E10=Dati!$C$82,E10=Dati!$C$83,E10=Dati!$C$84,E10=Dati!$C$85,E10=Dati!$C$86,E10=Dati!$C$87),G10*H10,0)</f>
        <v>0</v>
      </c>
      <c r="K10" s="110"/>
      <c r="L10" s="122">
        <f>IF(D10=Dati!$C$7,1,0)</f>
        <v>0</v>
      </c>
      <c r="M10" s="122">
        <f>IF(D10=Dati!$C$8,1,0)</f>
        <v>1</v>
      </c>
      <c r="N10" s="122">
        <f>IF(D10=Dati!$C$9,1,0)</f>
        <v>0</v>
      </c>
      <c r="O10" s="122">
        <f>IF(D10=Dati!$C$10,1,0)</f>
        <v>0</v>
      </c>
      <c r="P10" s="122">
        <f>IF(D10=Dati!$C$11,1,0)</f>
        <v>0</v>
      </c>
      <c r="Q10" s="110"/>
      <c r="R10" s="122">
        <f t="shared" ref="R10:R41" si="0">$J10*L10*IF($F10=NC,1,0)</f>
        <v>0</v>
      </c>
      <c r="S10" s="122">
        <f t="shared" ref="S10:S41" si="1">$J10*M10*IF($F10=NC,1,0)</f>
        <v>0</v>
      </c>
      <c r="T10" s="122">
        <f t="shared" ref="T10:T41" si="2">$J10*N10*IF($F10=NC,1,0)</f>
        <v>0</v>
      </c>
      <c r="U10" s="122">
        <f t="shared" ref="U10:U41" si="3">$J10*O10*IF($F10=NC,1,0)</f>
        <v>0</v>
      </c>
      <c r="V10" s="122">
        <f t="shared" ref="V10:V41" si="4">$J10*P10*IF($F10=NC,1,0)</f>
        <v>0</v>
      </c>
      <c r="W10" s="110"/>
      <c r="X10" s="122">
        <f t="shared" ref="X10:X41" si="5">$J10*L10*IF($F10=DR,1,0)</f>
        <v>0</v>
      </c>
      <c r="Y10" s="122">
        <f t="shared" ref="Y10:Y41" si="6">$J10*M10*IF($F10=DR,1,0)</f>
        <v>0</v>
      </c>
      <c r="Z10" s="122">
        <f t="shared" ref="Z10:Z41" si="7">$J10*N10*IF($F10=DR,1,0)</f>
        <v>0</v>
      </c>
      <c r="AA10" s="122">
        <f t="shared" ref="AA10:AA41" si="8">$J10*O10*IF($F10=DR,1,0)</f>
        <v>0</v>
      </c>
      <c r="AB10" s="122">
        <f t="shared" ref="AB10:AB41" si="9">$J10*P10*IF($F10=DR,1,0)</f>
        <v>0</v>
      </c>
      <c r="AC10" s="110"/>
      <c r="AD10" s="122">
        <f t="shared" ref="AD10:AD41" si="10">$J10*L10*IF($F10=RR,1,0)</f>
        <v>0</v>
      </c>
      <c r="AE10" s="122">
        <f t="shared" ref="AE10:AE41" si="11">$J10*M10*IF($F10=RR,1,0)</f>
        <v>0</v>
      </c>
      <c r="AF10" s="122">
        <f t="shared" ref="AF10:AF41" si="12">$J10*N10*IF($F10=RR,1,0)</f>
        <v>0</v>
      </c>
      <c r="AG10" s="122">
        <f t="shared" ref="AG10:AG41" si="13">$J10*O10*IF($F10=RR,1,0)</f>
        <v>0</v>
      </c>
      <c r="AH10" s="122">
        <f t="shared" ref="AH10:AH41" si="14">$J10*P10*IF($F10=RR,1,0)</f>
        <v>0</v>
      </c>
      <c r="AI10" s="110"/>
      <c r="AJ10" s="122">
        <f>IF(OR(E10=Dati!$C$88,E10=Dati!$C$89,E10=Dati!$C$90,E10=Dati!$C$91,E10=Dati!$C$92,E10=Dati!$C$93,E10=Dati!$C$94,E10=Dati!$C$95,E10=Dati!$C$96,E10=Dati!$C$97),1,0)</f>
        <v>0</v>
      </c>
      <c r="AK10" s="122">
        <f>IF(E10=Dati!$C$98,1,0)</f>
        <v>0</v>
      </c>
      <c r="AL10" s="122">
        <f>IF(E10=Dati!$C$99,1,0)</f>
        <v>0</v>
      </c>
      <c r="AM10" s="122">
        <f>IF(OR(E10=Dati!$C$100,E10=Dati!$C$101,E10=Dati!$C$102,E10=Dati!$C$103),1,0)</f>
        <v>0</v>
      </c>
      <c r="AN10" s="122">
        <f>IF(OR(E10=Dati!$C$104,E10=Dati!$C$105,E10=Dati!$C$106,E10=Dati!$C$107),1,0)</f>
        <v>1</v>
      </c>
      <c r="AO10" s="110"/>
      <c r="AP10" s="122">
        <f t="shared" ref="AP10:AP41" si="15">$I10*$AJ10*IF($F10=NC,1,0)</f>
        <v>0</v>
      </c>
      <c r="AQ10" s="122">
        <f t="shared" ref="AQ10:AQ41" si="16">$I10*$AK10*IF($F10=NC,1,0)</f>
        <v>0</v>
      </c>
      <c r="AR10" s="122">
        <f t="shared" ref="AR10:AR41" si="17">$I10*$AL10*IF($F10=NC,1,0)</f>
        <v>0</v>
      </c>
      <c r="AS10" s="122">
        <f t="shared" ref="AS10:AS41" si="18">$I10*$AM10*IF($F10=NC,1,0)</f>
        <v>0</v>
      </c>
      <c r="AT10" s="122">
        <f t="shared" ref="AT10:AT41" si="19">$I10*$AN10*IF($F10=NC,1,0)</f>
        <v>0</v>
      </c>
      <c r="AU10" s="110"/>
      <c r="AV10" s="122">
        <f t="shared" ref="AV10:AV41" si="20">$I10*$AJ10*IF($F10=DR,1,0)</f>
        <v>0</v>
      </c>
      <c r="AW10" s="122">
        <f t="shared" ref="AW10:AW41" si="21">$I10*$AK10*IF($F10=DR,1,0)</f>
        <v>0</v>
      </c>
      <c r="AX10" s="122">
        <f t="shared" ref="AX10:AX41" si="22">$I10*$AL10*IF($F10=DR,1,0)</f>
        <v>0</v>
      </c>
      <c r="AY10" s="122">
        <f t="shared" ref="AY10:AY41" si="23">$I10*$AM10*IF($F10=DR,1,0)</f>
        <v>0</v>
      </c>
      <c r="AZ10" s="122">
        <f t="shared" ref="AZ10:AZ41" si="24">$I10*$AN10*IF($F10=DR,1,0)</f>
        <v>0</v>
      </c>
      <c r="BA10" s="110"/>
      <c r="BB10" s="122">
        <f t="shared" ref="BB10:BB41" si="25">$I10*$AJ10*IF($F10=RR,1,0)</f>
        <v>0</v>
      </c>
      <c r="BC10" s="122">
        <f t="shared" ref="BC10:BC41" si="26">$I10*$AK10*IF($F10=RR,1,0)</f>
        <v>0</v>
      </c>
      <c r="BD10" s="122">
        <f t="shared" ref="BD10:BD41" si="27">$I10*$AL10*IF($F10=RR,1,0)</f>
        <v>0</v>
      </c>
      <c r="BE10" s="122">
        <f t="shared" ref="BE10:BE41" si="28">$I10*$AM10*IF($F10=RR,1,0)</f>
        <v>0</v>
      </c>
      <c r="BF10" s="122">
        <f t="shared" ref="BF10:BF41" si="29">$I10*$AN10*IF($F10=RR,1,0)</f>
        <v>0</v>
      </c>
      <c r="BG10" s="110"/>
    </row>
    <row r="11" spans="1:59" ht="16.5" thickTop="1" thickBot="1" x14ac:dyDescent="0.3">
      <c r="A11" s="10">
        <v>2</v>
      </c>
      <c r="B11" s="103"/>
      <c r="C11" s="103"/>
      <c r="D11" s="100" t="s">
        <v>51</v>
      </c>
      <c r="E11" s="100" t="s">
        <v>198</v>
      </c>
      <c r="F11" s="155" t="s">
        <v>30</v>
      </c>
      <c r="G11" s="151"/>
      <c r="H11" s="151"/>
      <c r="I11" s="19">
        <f>IF(OR(E11=Dati!$C$88,E11=Dati!$C$89,E11=Dati!$C$90,E11=Dati!$C$91,E11=Dati!$C$92,E11=Dati!$C$93,E11=Dati!$C$94,E11=Dati!$C$95,E11=Dati!$C$96,E11=Dati!$C$97,E11=Dati!$C$98,E11=Dati!$C$99,E11=Dati!$C$100,E11=Dati!$C$101,E11=Dati!$C$102,E11=Dati!$C$103,E11=Dati!$C$104,E11=Dati!$C$105,E11=Dati!$C$106,E11=Dati!$C$107),G11*H11,0)</f>
        <v>0</v>
      </c>
      <c r="J11" s="19">
        <f>IF(OR(E11=Dati!$C$69,E11=Dati!$C$70,E11=Dati!$C$71,E11=Dati!$C$72,E11=Dati!$C$73,E11=Dati!$C$74,E11=Dati!$C$75,E11=Dati!$C$76,E11=Dati!$C$77,E11=Dati!$C$78,E11=Dati!$C$79,E11=Dati!$C$80,E11=Dati!$C$81,E11=Dati!$C$82,E11=Dati!$C$83,E11=Dati!$C$84,E11=Dati!$C$85,E11=Dati!$C$86,E11=Dati!$C$87),G11*H11,0)</f>
        <v>0</v>
      </c>
      <c r="K11" s="110"/>
      <c r="L11" s="122">
        <f>IF(D11=Dati!$C$7,1,0)</f>
        <v>0</v>
      </c>
      <c r="M11" s="122">
        <f>IF(D11=Dati!$C$8,1,0)</f>
        <v>1</v>
      </c>
      <c r="N11" s="122">
        <f>IF(D11=Dati!$C$9,1,0)</f>
        <v>0</v>
      </c>
      <c r="O11" s="122">
        <f>IF(D11=Dati!$C$10,1,0)</f>
        <v>0</v>
      </c>
      <c r="P11" s="122">
        <f>IF(D11=Dati!$C$11,1,0)</f>
        <v>0</v>
      </c>
      <c r="Q11" s="110"/>
      <c r="R11" s="122">
        <f t="shared" si="0"/>
        <v>0</v>
      </c>
      <c r="S11" s="122">
        <f t="shared" si="1"/>
        <v>0</v>
      </c>
      <c r="T11" s="122">
        <f t="shared" si="2"/>
        <v>0</v>
      </c>
      <c r="U11" s="122">
        <f t="shared" si="3"/>
        <v>0</v>
      </c>
      <c r="V11" s="122">
        <f t="shared" si="4"/>
        <v>0</v>
      </c>
      <c r="W11" s="110"/>
      <c r="X11" s="122">
        <f t="shared" si="5"/>
        <v>0</v>
      </c>
      <c r="Y11" s="122">
        <f t="shared" si="6"/>
        <v>0</v>
      </c>
      <c r="Z11" s="122">
        <f t="shared" si="7"/>
        <v>0</v>
      </c>
      <c r="AA11" s="122">
        <f t="shared" si="8"/>
        <v>0</v>
      </c>
      <c r="AB11" s="122">
        <f t="shared" si="9"/>
        <v>0</v>
      </c>
      <c r="AC11" s="110"/>
      <c r="AD11" s="122">
        <f t="shared" si="10"/>
        <v>0</v>
      </c>
      <c r="AE11" s="122">
        <f t="shared" si="11"/>
        <v>0</v>
      </c>
      <c r="AF11" s="122">
        <f t="shared" si="12"/>
        <v>0</v>
      </c>
      <c r="AG11" s="122">
        <f t="shared" si="13"/>
        <v>0</v>
      </c>
      <c r="AH11" s="122">
        <f t="shared" si="14"/>
        <v>0</v>
      </c>
      <c r="AI11" s="110"/>
      <c r="AJ11" s="122">
        <f>IF(OR(E11=Dati!$C$88,E11=Dati!$C$89,E11=Dati!$C$90,E11=Dati!$C$91,E11=Dati!$C$92,E11=Dati!$C$93,E11=Dati!$C$94,E11=Dati!$C$95,E11=Dati!$C$96,E11=Dati!$C$97),1,0)</f>
        <v>0</v>
      </c>
      <c r="AK11" s="122">
        <f>IF(E11=Dati!$C$98,1,0)</f>
        <v>0</v>
      </c>
      <c r="AL11" s="122">
        <f>IF(E11=Dati!$C$99,1,0)</f>
        <v>0</v>
      </c>
      <c r="AM11" s="122">
        <f>IF(OR(E11=Dati!$C$100,E11=Dati!$C$101,E11=Dati!$C$102,E11=Dati!$C$103),1,0)</f>
        <v>0</v>
      </c>
      <c r="AN11" s="122">
        <f>IF(OR(E11=Dati!$C$104,E11=Dati!$C$105,E11=Dati!$C$106,E11=Dati!$C$107),1,0)</f>
        <v>1</v>
      </c>
      <c r="AO11" s="110"/>
      <c r="AP11" s="122">
        <f t="shared" si="15"/>
        <v>0</v>
      </c>
      <c r="AQ11" s="122">
        <f t="shared" si="16"/>
        <v>0</v>
      </c>
      <c r="AR11" s="122">
        <f t="shared" si="17"/>
        <v>0</v>
      </c>
      <c r="AS11" s="122">
        <f t="shared" si="18"/>
        <v>0</v>
      </c>
      <c r="AT11" s="122">
        <f t="shared" si="19"/>
        <v>0</v>
      </c>
      <c r="AU11" s="110"/>
      <c r="AV11" s="122">
        <f t="shared" si="20"/>
        <v>0</v>
      </c>
      <c r="AW11" s="122">
        <f t="shared" si="21"/>
        <v>0</v>
      </c>
      <c r="AX11" s="122">
        <f t="shared" si="22"/>
        <v>0</v>
      </c>
      <c r="AY11" s="122">
        <f t="shared" si="23"/>
        <v>0</v>
      </c>
      <c r="AZ11" s="122">
        <f t="shared" si="24"/>
        <v>0</v>
      </c>
      <c r="BA11" s="110"/>
      <c r="BB11" s="122">
        <f t="shared" si="25"/>
        <v>0</v>
      </c>
      <c r="BC11" s="122">
        <f t="shared" si="26"/>
        <v>0</v>
      </c>
      <c r="BD11" s="122">
        <f t="shared" si="27"/>
        <v>0</v>
      </c>
      <c r="BE11" s="122">
        <f t="shared" si="28"/>
        <v>0</v>
      </c>
      <c r="BF11" s="122">
        <f t="shared" si="29"/>
        <v>0</v>
      </c>
      <c r="BG11" s="110"/>
    </row>
    <row r="12" spans="1:59" ht="16.5" thickTop="1" thickBot="1" x14ac:dyDescent="0.3">
      <c r="A12" s="10">
        <v>3</v>
      </c>
      <c r="B12" s="103"/>
      <c r="C12" s="103"/>
      <c r="D12" s="100" t="s">
        <v>51</v>
      </c>
      <c r="E12" s="100" t="s">
        <v>198</v>
      </c>
      <c r="F12" s="155" t="s">
        <v>30</v>
      </c>
      <c r="G12" s="151"/>
      <c r="H12" s="151"/>
      <c r="I12" s="19">
        <f>IF(OR(E12=Dati!$C$88,E12=Dati!$C$89,E12=Dati!$C$90,E12=Dati!$C$91,E12=Dati!$C$92,E12=Dati!$C$93,E12=Dati!$C$94,E12=Dati!$C$95,E12=Dati!$C$96,E12=Dati!$C$97,E12=Dati!$C$98,E12=Dati!$C$99,E12=Dati!$C$100,E12=Dati!$C$101,E12=Dati!$C$102,E12=Dati!$C$103,E12=Dati!$C$104,E12=Dati!$C$105,E12=Dati!$C$106,E12=Dati!$C$107),G12*H12,0)</f>
        <v>0</v>
      </c>
      <c r="J12" s="19">
        <f>IF(OR(E12=Dati!$C$69,E12=Dati!$C$70,E12=Dati!$C$71,E12=Dati!$C$72,E12=Dati!$C$73,E12=Dati!$C$74,E12=Dati!$C$75,E12=Dati!$C$76,E12=Dati!$C$77,E12=Dati!$C$78,E12=Dati!$C$79,E12=Dati!$C$80,E12=Dati!$C$81,E12=Dati!$C$82,E12=Dati!$C$83,E12=Dati!$C$84,E12=Dati!$C$85,E12=Dati!$C$86,E12=Dati!$C$87),G12*H12,0)</f>
        <v>0</v>
      </c>
      <c r="K12" s="110"/>
      <c r="L12" s="122">
        <f>IF(D12=Dati!$C$7,1,0)</f>
        <v>0</v>
      </c>
      <c r="M12" s="122">
        <f>IF(D12=Dati!$C$8,1,0)</f>
        <v>1</v>
      </c>
      <c r="N12" s="122">
        <f>IF(D12=Dati!$C$9,1,0)</f>
        <v>0</v>
      </c>
      <c r="O12" s="122">
        <f>IF(D12=Dati!$C$10,1,0)</f>
        <v>0</v>
      </c>
      <c r="P12" s="122">
        <f>IF(D12=Dati!$C$11,1,0)</f>
        <v>0</v>
      </c>
      <c r="Q12" s="110"/>
      <c r="R12" s="122">
        <f t="shared" si="0"/>
        <v>0</v>
      </c>
      <c r="S12" s="122">
        <f t="shared" si="1"/>
        <v>0</v>
      </c>
      <c r="T12" s="122">
        <f t="shared" si="2"/>
        <v>0</v>
      </c>
      <c r="U12" s="122">
        <f t="shared" si="3"/>
        <v>0</v>
      </c>
      <c r="V12" s="122">
        <f t="shared" si="4"/>
        <v>0</v>
      </c>
      <c r="W12" s="110"/>
      <c r="X12" s="122">
        <f t="shared" si="5"/>
        <v>0</v>
      </c>
      <c r="Y12" s="122">
        <f t="shared" si="6"/>
        <v>0</v>
      </c>
      <c r="Z12" s="122">
        <f t="shared" si="7"/>
        <v>0</v>
      </c>
      <c r="AA12" s="122">
        <f t="shared" si="8"/>
        <v>0</v>
      </c>
      <c r="AB12" s="122">
        <f t="shared" si="9"/>
        <v>0</v>
      </c>
      <c r="AC12" s="110"/>
      <c r="AD12" s="122">
        <f t="shared" si="10"/>
        <v>0</v>
      </c>
      <c r="AE12" s="122">
        <f t="shared" si="11"/>
        <v>0</v>
      </c>
      <c r="AF12" s="122">
        <f t="shared" si="12"/>
        <v>0</v>
      </c>
      <c r="AG12" s="122">
        <f t="shared" si="13"/>
        <v>0</v>
      </c>
      <c r="AH12" s="122">
        <f t="shared" si="14"/>
        <v>0</v>
      </c>
      <c r="AI12" s="110"/>
      <c r="AJ12" s="122">
        <f>IF(OR(E12=Dati!$C$88,E12=Dati!$C$89,E12=Dati!$C$90,E12=Dati!$C$91,E12=Dati!$C$92,E12=Dati!$C$93,E12=Dati!$C$94,E12=Dati!$C$95,E12=Dati!$C$96,E12=Dati!$C$97),1,0)</f>
        <v>0</v>
      </c>
      <c r="AK12" s="122">
        <f>IF(E12=Dati!$C$98,1,0)</f>
        <v>0</v>
      </c>
      <c r="AL12" s="122">
        <f>IF(E12=Dati!$C$99,1,0)</f>
        <v>0</v>
      </c>
      <c r="AM12" s="122">
        <f>IF(OR(E12=Dati!$C$100,E12=Dati!$C$101,E12=Dati!$C$102,E12=Dati!$C$103),1,0)</f>
        <v>0</v>
      </c>
      <c r="AN12" s="122">
        <f>IF(OR(E12=Dati!$C$104,E12=Dati!$C$105,E12=Dati!$C$106,E12=Dati!$C$107),1,0)</f>
        <v>1</v>
      </c>
      <c r="AO12" s="110"/>
      <c r="AP12" s="122">
        <f t="shared" si="15"/>
        <v>0</v>
      </c>
      <c r="AQ12" s="122">
        <f t="shared" si="16"/>
        <v>0</v>
      </c>
      <c r="AR12" s="122">
        <f t="shared" si="17"/>
        <v>0</v>
      </c>
      <c r="AS12" s="122">
        <f t="shared" si="18"/>
        <v>0</v>
      </c>
      <c r="AT12" s="122">
        <f t="shared" si="19"/>
        <v>0</v>
      </c>
      <c r="AU12" s="110"/>
      <c r="AV12" s="122">
        <f t="shared" si="20"/>
        <v>0</v>
      </c>
      <c r="AW12" s="122">
        <f t="shared" si="21"/>
        <v>0</v>
      </c>
      <c r="AX12" s="122">
        <f t="shared" si="22"/>
        <v>0</v>
      </c>
      <c r="AY12" s="122">
        <f t="shared" si="23"/>
        <v>0</v>
      </c>
      <c r="AZ12" s="122">
        <f t="shared" si="24"/>
        <v>0</v>
      </c>
      <c r="BA12" s="110"/>
      <c r="BB12" s="122">
        <f t="shared" si="25"/>
        <v>0</v>
      </c>
      <c r="BC12" s="122">
        <f t="shared" si="26"/>
        <v>0</v>
      </c>
      <c r="BD12" s="122">
        <f t="shared" si="27"/>
        <v>0</v>
      </c>
      <c r="BE12" s="122">
        <f t="shared" si="28"/>
        <v>0</v>
      </c>
      <c r="BF12" s="122">
        <f t="shared" si="29"/>
        <v>0</v>
      </c>
      <c r="BG12" s="110"/>
    </row>
    <row r="13" spans="1:59" ht="16.5" thickTop="1" thickBot="1" x14ac:dyDescent="0.3">
      <c r="A13" s="10">
        <v>4</v>
      </c>
      <c r="B13" s="103"/>
      <c r="C13" s="103"/>
      <c r="D13" s="100" t="s">
        <v>51</v>
      </c>
      <c r="E13" s="100" t="s">
        <v>198</v>
      </c>
      <c r="F13" s="155" t="s">
        <v>30</v>
      </c>
      <c r="G13" s="151"/>
      <c r="H13" s="151"/>
      <c r="I13" s="19">
        <f>IF(OR(E13=Dati!$C$88,E13=Dati!$C$89,E13=Dati!$C$90,E13=Dati!$C$91,E13=Dati!$C$92,E13=Dati!$C$93,E13=Dati!$C$94,E13=Dati!$C$95,E13=Dati!$C$96,E13=Dati!$C$97,E13=Dati!$C$98,E13=Dati!$C$99,E13=Dati!$C$100,E13=Dati!$C$101,E13=Dati!$C$102,E13=Dati!$C$103,E13=Dati!$C$104,E13=Dati!$C$105,E13=Dati!$C$106,E13=Dati!$C$107),G13*H13,0)</f>
        <v>0</v>
      </c>
      <c r="J13" s="19">
        <f>IF(OR(E13=Dati!$C$69,E13=Dati!$C$70,E13=Dati!$C$71,E13=Dati!$C$72,E13=Dati!$C$73,E13=Dati!$C$74,E13=Dati!$C$75,E13=Dati!$C$76,E13=Dati!$C$77,E13=Dati!$C$78,E13=Dati!$C$79,E13=Dati!$C$80,E13=Dati!$C$81,E13=Dati!$C$82,E13=Dati!$C$83,E13=Dati!$C$84,E13=Dati!$C$85,E13=Dati!$C$86,E13=Dati!$C$87),G13*H13,0)</f>
        <v>0</v>
      </c>
      <c r="K13" s="110"/>
      <c r="L13" s="122">
        <f>IF(D13=Dati!$C$7,1,0)</f>
        <v>0</v>
      </c>
      <c r="M13" s="122">
        <f>IF(D13=Dati!$C$8,1,0)</f>
        <v>1</v>
      </c>
      <c r="N13" s="122">
        <f>IF(D13=Dati!$C$9,1,0)</f>
        <v>0</v>
      </c>
      <c r="O13" s="122">
        <f>IF(D13=Dati!$C$10,1,0)</f>
        <v>0</v>
      </c>
      <c r="P13" s="122">
        <f>IF(D13=Dati!$C$11,1,0)</f>
        <v>0</v>
      </c>
      <c r="Q13" s="110"/>
      <c r="R13" s="122">
        <f t="shared" si="0"/>
        <v>0</v>
      </c>
      <c r="S13" s="122">
        <f t="shared" si="1"/>
        <v>0</v>
      </c>
      <c r="T13" s="122">
        <f t="shared" si="2"/>
        <v>0</v>
      </c>
      <c r="U13" s="122">
        <f t="shared" si="3"/>
        <v>0</v>
      </c>
      <c r="V13" s="122">
        <f t="shared" si="4"/>
        <v>0</v>
      </c>
      <c r="W13" s="110"/>
      <c r="X13" s="122">
        <f t="shared" si="5"/>
        <v>0</v>
      </c>
      <c r="Y13" s="122">
        <f t="shared" si="6"/>
        <v>0</v>
      </c>
      <c r="Z13" s="122">
        <f t="shared" si="7"/>
        <v>0</v>
      </c>
      <c r="AA13" s="122">
        <f t="shared" si="8"/>
        <v>0</v>
      </c>
      <c r="AB13" s="122">
        <f t="shared" si="9"/>
        <v>0</v>
      </c>
      <c r="AC13" s="110"/>
      <c r="AD13" s="122">
        <f t="shared" si="10"/>
        <v>0</v>
      </c>
      <c r="AE13" s="122">
        <f t="shared" si="11"/>
        <v>0</v>
      </c>
      <c r="AF13" s="122">
        <f t="shared" si="12"/>
        <v>0</v>
      </c>
      <c r="AG13" s="122">
        <f t="shared" si="13"/>
        <v>0</v>
      </c>
      <c r="AH13" s="122">
        <f t="shared" si="14"/>
        <v>0</v>
      </c>
      <c r="AI13" s="110"/>
      <c r="AJ13" s="122">
        <f>IF(OR(E13=Dati!$C$88,E13=Dati!$C$89,E13=Dati!$C$90,E13=Dati!$C$91,E13=Dati!$C$92,E13=Dati!$C$93,E13=Dati!$C$94,E13=Dati!$C$95,E13=Dati!$C$96,E13=Dati!$C$97),1,0)</f>
        <v>0</v>
      </c>
      <c r="AK13" s="122">
        <f>IF(E13=Dati!$C$98,1,0)</f>
        <v>0</v>
      </c>
      <c r="AL13" s="122">
        <f>IF(E13=Dati!$C$99,1,0)</f>
        <v>0</v>
      </c>
      <c r="AM13" s="122">
        <f>IF(OR(E13=Dati!$C$100,E13=Dati!$C$101,E13=Dati!$C$102,E13=Dati!$C$103),1,0)</f>
        <v>0</v>
      </c>
      <c r="AN13" s="122">
        <f>IF(OR(E13=Dati!$C$104,E13=Dati!$C$105,E13=Dati!$C$106,E13=Dati!$C$107),1,0)</f>
        <v>1</v>
      </c>
      <c r="AO13" s="110"/>
      <c r="AP13" s="122">
        <f t="shared" si="15"/>
        <v>0</v>
      </c>
      <c r="AQ13" s="122">
        <f t="shared" si="16"/>
        <v>0</v>
      </c>
      <c r="AR13" s="122">
        <f t="shared" si="17"/>
        <v>0</v>
      </c>
      <c r="AS13" s="122">
        <f t="shared" si="18"/>
        <v>0</v>
      </c>
      <c r="AT13" s="122">
        <f t="shared" si="19"/>
        <v>0</v>
      </c>
      <c r="AU13" s="110"/>
      <c r="AV13" s="122">
        <f t="shared" si="20"/>
        <v>0</v>
      </c>
      <c r="AW13" s="122">
        <f t="shared" si="21"/>
        <v>0</v>
      </c>
      <c r="AX13" s="122">
        <f t="shared" si="22"/>
        <v>0</v>
      </c>
      <c r="AY13" s="122">
        <f t="shared" si="23"/>
        <v>0</v>
      </c>
      <c r="AZ13" s="122">
        <f t="shared" si="24"/>
        <v>0</v>
      </c>
      <c r="BA13" s="110"/>
      <c r="BB13" s="122">
        <f t="shared" si="25"/>
        <v>0</v>
      </c>
      <c r="BC13" s="122">
        <f t="shared" si="26"/>
        <v>0</v>
      </c>
      <c r="BD13" s="122">
        <f t="shared" si="27"/>
        <v>0</v>
      </c>
      <c r="BE13" s="122">
        <f t="shared" si="28"/>
        <v>0</v>
      </c>
      <c r="BF13" s="122">
        <f t="shared" si="29"/>
        <v>0</v>
      </c>
      <c r="BG13" s="110"/>
    </row>
    <row r="14" spans="1:59" ht="16.5" thickTop="1" thickBot="1" x14ac:dyDescent="0.3">
      <c r="A14" s="10">
        <v>5</v>
      </c>
      <c r="B14" s="103"/>
      <c r="C14" s="103"/>
      <c r="D14" s="100" t="s">
        <v>51</v>
      </c>
      <c r="E14" s="100" t="s">
        <v>198</v>
      </c>
      <c r="F14" s="155" t="s">
        <v>30</v>
      </c>
      <c r="G14" s="151"/>
      <c r="H14" s="151"/>
      <c r="I14" s="19">
        <f>IF(OR(E14=Dati!$C$88,E14=Dati!$C$89,E14=Dati!$C$90,E14=Dati!$C$91,E14=Dati!$C$92,E14=Dati!$C$93,E14=Dati!$C$94,E14=Dati!$C$95,E14=Dati!$C$96,E14=Dati!$C$97,E14=Dati!$C$98,E14=Dati!$C$99,E14=Dati!$C$100,E14=Dati!$C$101,E14=Dati!$C$102,E14=Dati!$C$103,E14=Dati!$C$104,E14=Dati!$C$105,E14=Dati!$C$106,E14=Dati!$C$107),G14*H14,0)</f>
        <v>0</v>
      </c>
      <c r="J14" s="19">
        <f>IF(OR(E14=Dati!$C$69,E14=Dati!$C$70,E14=Dati!$C$71,E14=Dati!$C$72,E14=Dati!$C$73,E14=Dati!$C$74,E14=Dati!$C$75,E14=Dati!$C$76,E14=Dati!$C$77,E14=Dati!$C$78,E14=Dati!$C$79,E14=Dati!$C$80,E14=Dati!$C$81,E14=Dati!$C$82,E14=Dati!$C$83,E14=Dati!$C$84,E14=Dati!$C$85,E14=Dati!$C$86,E14=Dati!$C$87),G14*H14,0)</f>
        <v>0</v>
      </c>
      <c r="K14" s="110"/>
      <c r="L14" s="122">
        <f>IF(D14=Dati!$C$7,1,0)</f>
        <v>0</v>
      </c>
      <c r="M14" s="122">
        <f>IF(D14=Dati!$C$8,1,0)</f>
        <v>1</v>
      </c>
      <c r="N14" s="122">
        <f>IF(D14=Dati!$C$9,1,0)</f>
        <v>0</v>
      </c>
      <c r="O14" s="122">
        <f>IF(D14=Dati!$C$10,1,0)</f>
        <v>0</v>
      </c>
      <c r="P14" s="122">
        <f>IF(D14=Dati!$C$11,1,0)</f>
        <v>0</v>
      </c>
      <c r="Q14" s="110"/>
      <c r="R14" s="122">
        <f t="shared" si="0"/>
        <v>0</v>
      </c>
      <c r="S14" s="122">
        <f t="shared" si="1"/>
        <v>0</v>
      </c>
      <c r="T14" s="122">
        <f t="shared" si="2"/>
        <v>0</v>
      </c>
      <c r="U14" s="122">
        <f t="shared" si="3"/>
        <v>0</v>
      </c>
      <c r="V14" s="122">
        <f t="shared" si="4"/>
        <v>0</v>
      </c>
      <c r="W14" s="110"/>
      <c r="X14" s="122">
        <f t="shared" si="5"/>
        <v>0</v>
      </c>
      <c r="Y14" s="122">
        <f t="shared" si="6"/>
        <v>0</v>
      </c>
      <c r="Z14" s="122">
        <f t="shared" si="7"/>
        <v>0</v>
      </c>
      <c r="AA14" s="122">
        <f t="shared" si="8"/>
        <v>0</v>
      </c>
      <c r="AB14" s="122">
        <f t="shared" si="9"/>
        <v>0</v>
      </c>
      <c r="AC14" s="110"/>
      <c r="AD14" s="122">
        <f t="shared" si="10"/>
        <v>0</v>
      </c>
      <c r="AE14" s="122">
        <f t="shared" si="11"/>
        <v>0</v>
      </c>
      <c r="AF14" s="122">
        <f t="shared" si="12"/>
        <v>0</v>
      </c>
      <c r="AG14" s="122">
        <f t="shared" si="13"/>
        <v>0</v>
      </c>
      <c r="AH14" s="122">
        <f t="shared" si="14"/>
        <v>0</v>
      </c>
      <c r="AI14" s="110"/>
      <c r="AJ14" s="122">
        <f>IF(OR(E14=Dati!$C$88,E14=Dati!$C$89,E14=Dati!$C$90,E14=Dati!$C$91,E14=Dati!$C$92,E14=Dati!$C$93,E14=Dati!$C$94,E14=Dati!$C$95,E14=Dati!$C$96,E14=Dati!$C$97),1,0)</f>
        <v>0</v>
      </c>
      <c r="AK14" s="122">
        <f>IF(E14=Dati!$C$98,1,0)</f>
        <v>0</v>
      </c>
      <c r="AL14" s="122">
        <f>IF(E14=Dati!$C$99,1,0)</f>
        <v>0</v>
      </c>
      <c r="AM14" s="122">
        <f>IF(OR(E14=Dati!$C$100,E14=Dati!$C$101,E14=Dati!$C$102,E14=Dati!$C$103),1,0)</f>
        <v>0</v>
      </c>
      <c r="AN14" s="122">
        <f>IF(OR(E14=Dati!$C$104,E14=Dati!$C$105,E14=Dati!$C$106,E14=Dati!$C$107),1,0)</f>
        <v>1</v>
      </c>
      <c r="AO14" s="110"/>
      <c r="AP14" s="122">
        <f t="shared" si="15"/>
        <v>0</v>
      </c>
      <c r="AQ14" s="122">
        <f t="shared" si="16"/>
        <v>0</v>
      </c>
      <c r="AR14" s="122">
        <f t="shared" si="17"/>
        <v>0</v>
      </c>
      <c r="AS14" s="122">
        <f t="shared" si="18"/>
        <v>0</v>
      </c>
      <c r="AT14" s="122">
        <f t="shared" si="19"/>
        <v>0</v>
      </c>
      <c r="AU14" s="110"/>
      <c r="AV14" s="122">
        <f t="shared" si="20"/>
        <v>0</v>
      </c>
      <c r="AW14" s="122">
        <f t="shared" si="21"/>
        <v>0</v>
      </c>
      <c r="AX14" s="122">
        <f t="shared" si="22"/>
        <v>0</v>
      </c>
      <c r="AY14" s="122">
        <f t="shared" si="23"/>
        <v>0</v>
      </c>
      <c r="AZ14" s="122">
        <f t="shared" si="24"/>
        <v>0</v>
      </c>
      <c r="BA14" s="110"/>
      <c r="BB14" s="122">
        <f t="shared" si="25"/>
        <v>0</v>
      </c>
      <c r="BC14" s="122">
        <f t="shared" si="26"/>
        <v>0</v>
      </c>
      <c r="BD14" s="122">
        <f t="shared" si="27"/>
        <v>0</v>
      </c>
      <c r="BE14" s="122">
        <f t="shared" si="28"/>
        <v>0</v>
      </c>
      <c r="BF14" s="122">
        <f t="shared" si="29"/>
        <v>0</v>
      </c>
      <c r="BG14" s="110"/>
    </row>
    <row r="15" spans="1:59" ht="16.5" thickTop="1" thickBot="1" x14ac:dyDescent="0.3">
      <c r="A15" s="10">
        <v>6</v>
      </c>
      <c r="B15" s="103"/>
      <c r="C15" s="103"/>
      <c r="D15" s="100" t="s">
        <v>51</v>
      </c>
      <c r="E15" s="100" t="s">
        <v>198</v>
      </c>
      <c r="F15" s="155" t="s">
        <v>30</v>
      </c>
      <c r="G15" s="151"/>
      <c r="H15" s="151"/>
      <c r="I15" s="19">
        <f>IF(OR(E15=Dati!$C$88,E15=Dati!$C$89,E15=Dati!$C$90,E15=Dati!$C$91,E15=Dati!$C$92,E15=Dati!$C$93,E15=Dati!$C$94,E15=Dati!$C$95,E15=Dati!$C$96,E15=Dati!$C$97,E15=Dati!$C$98,E15=Dati!$C$99,E15=Dati!$C$100,E15=Dati!$C$101,E15=Dati!$C$102,E15=Dati!$C$103,E15=Dati!$C$104,E15=Dati!$C$105,E15=Dati!$C$106,E15=Dati!$C$107),G15*H15,0)</f>
        <v>0</v>
      </c>
      <c r="J15" s="19">
        <f>IF(OR(E15=Dati!$C$69,E15=Dati!$C$70,E15=Dati!$C$71,E15=Dati!$C$72,E15=Dati!$C$73,E15=Dati!$C$74,E15=Dati!$C$75,E15=Dati!$C$76,E15=Dati!$C$77,E15=Dati!$C$78,E15=Dati!$C$79,E15=Dati!$C$80,E15=Dati!$C$81,E15=Dati!$C$82,E15=Dati!$C$83,E15=Dati!$C$84,E15=Dati!$C$85,E15=Dati!$C$86,E15=Dati!$C$87),G15*H15,0)</f>
        <v>0</v>
      </c>
      <c r="K15" s="110"/>
      <c r="L15" s="122">
        <f>IF(D15=Dati!$C$7,1,0)</f>
        <v>0</v>
      </c>
      <c r="M15" s="122">
        <f>IF(D15=Dati!$C$8,1,0)</f>
        <v>1</v>
      </c>
      <c r="N15" s="122">
        <f>IF(D15=Dati!$C$9,1,0)</f>
        <v>0</v>
      </c>
      <c r="O15" s="122">
        <f>IF(D15=Dati!$C$10,1,0)</f>
        <v>0</v>
      </c>
      <c r="P15" s="122">
        <f>IF(D15=Dati!$C$11,1,0)</f>
        <v>0</v>
      </c>
      <c r="Q15" s="110"/>
      <c r="R15" s="122">
        <f t="shared" si="0"/>
        <v>0</v>
      </c>
      <c r="S15" s="122">
        <f t="shared" si="1"/>
        <v>0</v>
      </c>
      <c r="T15" s="122">
        <f t="shared" si="2"/>
        <v>0</v>
      </c>
      <c r="U15" s="122">
        <f t="shared" si="3"/>
        <v>0</v>
      </c>
      <c r="V15" s="122">
        <f t="shared" si="4"/>
        <v>0</v>
      </c>
      <c r="W15" s="110"/>
      <c r="X15" s="122">
        <f t="shared" si="5"/>
        <v>0</v>
      </c>
      <c r="Y15" s="122">
        <f t="shared" si="6"/>
        <v>0</v>
      </c>
      <c r="Z15" s="122">
        <f t="shared" si="7"/>
        <v>0</v>
      </c>
      <c r="AA15" s="122">
        <f t="shared" si="8"/>
        <v>0</v>
      </c>
      <c r="AB15" s="122">
        <f t="shared" si="9"/>
        <v>0</v>
      </c>
      <c r="AC15" s="110"/>
      <c r="AD15" s="122">
        <f t="shared" si="10"/>
        <v>0</v>
      </c>
      <c r="AE15" s="122">
        <f t="shared" si="11"/>
        <v>0</v>
      </c>
      <c r="AF15" s="122">
        <f t="shared" si="12"/>
        <v>0</v>
      </c>
      <c r="AG15" s="122">
        <f t="shared" si="13"/>
        <v>0</v>
      </c>
      <c r="AH15" s="122">
        <f t="shared" si="14"/>
        <v>0</v>
      </c>
      <c r="AI15" s="110"/>
      <c r="AJ15" s="122">
        <f>IF(OR(E15=Dati!$C$88,E15=Dati!$C$89,E15=Dati!$C$90,E15=Dati!$C$91,E15=Dati!$C$92,E15=Dati!$C$93,E15=Dati!$C$94,E15=Dati!$C$95,E15=Dati!$C$96,E15=Dati!$C$97),1,0)</f>
        <v>0</v>
      </c>
      <c r="AK15" s="122">
        <f>IF(E15=Dati!$C$98,1,0)</f>
        <v>0</v>
      </c>
      <c r="AL15" s="122">
        <f>IF(E15=Dati!$C$99,1,0)</f>
        <v>0</v>
      </c>
      <c r="AM15" s="122">
        <f>IF(OR(E15=Dati!$C$100,E15=Dati!$C$101,E15=Dati!$C$102,E15=Dati!$C$103),1,0)</f>
        <v>0</v>
      </c>
      <c r="AN15" s="122">
        <f>IF(OR(E15=Dati!$C$104,E15=Dati!$C$105,E15=Dati!$C$106,E15=Dati!$C$107),1,0)</f>
        <v>1</v>
      </c>
      <c r="AO15" s="110"/>
      <c r="AP15" s="122">
        <f t="shared" si="15"/>
        <v>0</v>
      </c>
      <c r="AQ15" s="122">
        <f t="shared" si="16"/>
        <v>0</v>
      </c>
      <c r="AR15" s="122">
        <f t="shared" si="17"/>
        <v>0</v>
      </c>
      <c r="AS15" s="122">
        <f t="shared" si="18"/>
        <v>0</v>
      </c>
      <c r="AT15" s="122">
        <f t="shared" si="19"/>
        <v>0</v>
      </c>
      <c r="AU15" s="110"/>
      <c r="AV15" s="122">
        <f t="shared" si="20"/>
        <v>0</v>
      </c>
      <c r="AW15" s="122">
        <f t="shared" si="21"/>
        <v>0</v>
      </c>
      <c r="AX15" s="122">
        <f t="shared" si="22"/>
        <v>0</v>
      </c>
      <c r="AY15" s="122">
        <f t="shared" si="23"/>
        <v>0</v>
      </c>
      <c r="AZ15" s="122">
        <f t="shared" si="24"/>
        <v>0</v>
      </c>
      <c r="BA15" s="110"/>
      <c r="BB15" s="122">
        <f t="shared" si="25"/>
        <v>0</v>
      </c>
      <c r="BC15" s="122">
        <f t="shared" si="26"/>
        <v>0</v>
      </c>
      <c r="BD15" s="122">
        <f t="shared" si="27"/>
        <v>0</v>
      </c>
      <c r="BE15" s="122">
        <f t="shared" si="28"/>
        <v>0</v>
      </c>
      <c r="BF15" s="122">
        <f t="shared" si="29"/>
        <v>0</v>
      </c>
      <c r="BG15" s="110"/>
    </row>
    <row r="16" spans="1:59" ht="16.5" thickTop="1" thickBot="1" x14ac:dyDescent="0.3">
      <c r="A16" s="10">
        <v>7</v>
      </c>
      <c r="B16" s="103"/>
      <c r="C16" s="103"/>
      <c r="D16" s="100" t="s">
        <v>51</v>
      </c>
      <c r="E16" s="100" t="s">
        <v>198</v>
      </c>
      <c r="F16" s="155" t="s">
        <v>30</v>
      </c>
      <c r="G16" s="151"/>
      <c r="H16" s="151"/>
      <c r="I16" s="19">
        <f>IF(OR(E16=Dati!$C$88,E16=Dati!$C$89,E16=Dati!$C$90,E16=Dati!$C$91,E16=Dati!$C$92,E16=Dati!$C$93,E16=Dati!$C$94,E16=Dati!$C$95,E16=Dati!$C$96,E16=Dati!$C$97,E16=Dati!$C$98,E16=Dati!$C$99,E16=Dati!$C$100,E16=Dati!$C$101,E16=Dati!$C$102,E16=Dati!$C$103,E16=Dati!$C$104,E16=Dati!$C$105,E16=Dati!$C$106,E16=Dati!$C$107),G16*H16,0)</f>
        <v>0</v>
      </c>
      <c r="J16" s="19">
        <f>IF(OR(E16=Dati!$C$69,E16=Dati!$C$70,E16=Dati!$C$71,E16=Dati!$C$72,E16=Dati!$C$73,E16=Dati!$C$74,E16=Dati!$C$75,E16=Dati!$C$76,E16=Dati!$C$77,E16=Dati!$C$78,E16=Dati!$C$79,E16=Dati!$C$80,E16=Dati!$C$81,E16=Dati!$C$82,E16=Dati!$C$83,E16=Dati!$C$84,E16=Dati!$C$85,E16=Dati!$C$86,E16=Dati!$C$87),G16*H16,0)</f>
        <v>0</v>
      </c>
      <c r="K16" s="110"/>
      <c r="L16" s="122">
        <f>IF(D16=Dati!$C$7,1,0)</f>
        <v>0</v>
      </c>
      <c r="M16" s="122">
        <f>IF(D16=Dati!$C$8,1,0)</f>
        <v>1</v>
      </c>
      <c r="N16" s="122">
        <f>IF(D16=Dati!$C$9,1,0)</f>
        <v>0</v>
      </c>
      <c r="O16" s="122">
        <f>IF(D16=Dati!$C$10,1,0)</f>
        <v>0</v>
      </c>
      <c r="P16" s="122">
        <f>IF(D16=Dati!$C$11,1,0)</f>
        <v>0</v>
      </c>
      <c r="Q16" s="110"/>
      <c r="R16" s="122">
        <f t="shared" si="0"/>
        <v>0</v>
      </c>
      <c r="S16" s="122">
        <f t="shared" si="1"/>
        <v>0</v>
      </c>
      <c r="T16" s="122">
        <f t="shared" si="2"/>
        <v>0</v>
      </c>
      <c r="U16" s="122">
        <f t="shared" si="3"/>
        <v>0</v>
      </c>
      <c r="V16" s="122">
        <f t="shared" si="4"/>
        <v>0</v>
      </c>
      <c r="W16" s="110"/>
      <c r="X16" s="122">
        <f t="shared" si="5"/>
        <v>0</v>
      </c>
      <c r="Y16" s="122">
        <f t="shared" si="6"/>
        <v>0</v>
      </c>
      <c r="Z16" s="122">
        <f t="shared" si="7"/>
        <v>0</v>
      </c>
      <c r="AA16" s="122">
        <f t="shared" si="8"/>
        <v>0</v>
      </c>
      <c r="AB16" s="122">
        <f t="shared" si="9"/>
        <v>0</v>
      </c>
      <c r="AC16" s="110"/>
      <c r="AD16" s="122">
        <f t="shared" si="10"/>
        <v>0</v>
      </c>
      <c r="AE16" s="122">
        <f t="shared" si="11"/>
        <v>0</v>
      </c>
      <c r="AF16" s="122">
        <f t="shared" si="12"/>
        <v>0</v>
      </c>
      <c r="AG16" s="122">
        <f t="shared" si="13"/>
        <v>0</v>
      </c>
      <c r="AH16" s="122">
        <f t="shared" si="14"/>
        <v>0</v>
      </c>
      <c r="AI16" s="110"/>
      <c r="AJ16" s="122">
        <f>IF(OR(E16=Dati!$C$88,E16=Dati!$C$89,E16=Dati!$C$90,E16=Dati!$C$91,E16=Dati!$C$92,E16=Dati!$C$93,E16=Dati!$C$94,E16=Dati!$C$95,E16=Dati!$C$96,E16=Dati!$C$97),1,0)</f>
        <v>0</v>
      </c>
      <c r="AK16" s="122">
        <f>IF(E16=Dati!$C$98,1,0)</f>
        <v>0</v>
      </c>
      <c r="AL16" s="122">
        <f>IF(E16=Dati!$C$99,1,0)</f>
        <v>0</v>
      </c>
      <c r="AM16" s="122">
        <f>IF(OR(E16=Dati!$C$100,E16=Dati!$C$101,E16=Dati!$C$102,E16=Dati!$C$103),1,0)</f>
        <v>0</v>
      </c>
      <c r="AN16" s="122">
        <f>IF(OR(E16=Dati!$C$104,E16=Dati!$C$105,E16=Dati!$C$106,E16=Dati!$C$107),1,0)</f>
        <v>1</v>
      </c>
      <c r="AO16" s="110"/>
      <c r="AP16" s="122">
        <f t="shared" si="15"/>
        <v>0</v>
      </c>
      <c r="AQ16" s="122">
        <f t="shared" si="16"/>
        <v>0</v>
      </c>
      <c r="AR16" s="122">
        <f t="shared" si="17"/>
        <v>0</v>
      </c>
      <c r="AS16" s="122">
        <f t="shared" si="18"/>
        <v>0</v>
      </c>
      <c r="AT16" s="122">
        <f t="shared" si="19"/>
        <v>0</v>
      </c>
      <c r="AU16" s="110"/>
      <c r="AV16" s="122">
        <f t="shared" si="20"/>
        <v>0</v>
      </c>
      <c r="AW16" s="122">
        <f t="shared" si="21"/>
        <v>0</v>
      </c>
      <c r="AX16" s="122">
        <f t="shared" si="22"/>
        <v>0</v>
      </c>
      <c r="AY16" s="122">
        <f t="shared" si="23"/>
        <v>0</v>
      </c>
      <c r="AZ16" s="122">
        <f t="shared" si="24"/>
        <v>0</v>
      </c>
      <c r="BA16" s="110"/>
      <c r="BB16" s="122">
        <f t="shared" si="25"/>
        <v>0</v>
      </c>
      <c r="BC16" s="122">
        <f t="shared" si="26"/>
        <v>0</v>
      </c>
      <c r="BD16" s="122">
        <f t="shared" si="27"/>
        <v>0</v>
      </c>
      <c r="BE16" s="122">
        <f t="shared" si="28"/>
        <v>0</v>
      </c>
      <c r="BF16" s="122">
        <f t="shared" si="29"/>
        <v>0</v>
      </c>
      <c r="BG16" s="110"/>
    </row>
    <row r="17" spans="1:59" ht="16.5" thickTop="1" thickBot="1" x14ac:dyDescent="0.3">
      <c r="A17" s="10">
        <v>8</v>
      </c>
      <c r="B17" s="103"/>
      <c r="C17" s="103"/>
      <c r="D17" s="100" t="s">
        <v>51</v>
      </c>
      <c r="E17" s="100" t="s">
        <v>198</v>
      </c>
      <c r="F17" s="109" t="s">
        <v>30</v>
      </c>
      <c r="G17" s="151"/>
      <c r="H17" s="151"/>
      <c r="I17" s="19">
        <f>IF(OR(E17=Dati!$C$88,E17=Dati!$C$89,E17=Dati!$C$90,E17=Dati!$C$91,E17=Dati!$C$92,E17=Dati!$C$93,E17=Dati!$C$94,E17=Dati!$C$95,E17=Dati!$C$96,E17=Dati!$C$97,E17=Dati!$C$98,E17=Dati!$C$99,E17=Dati!$C$100,E17=Dati!$C$101,E17=Dati!$C$102,E17=Dati!$C$103,E17=Dati!$C$104,E17=Dati!$C$105,E17=Dati!$C$106,E17=Dati!$C$107),G17*H17,0)</f>
        <v>0</v>
      </c>
      <c r="J17" s="19">
        <f>IF(OR(E17=Dati!$C$69,E17=Dati!$C$70,E17=Dati!$C$71,E17=Dati!$C$72,E17=Dati!$C$73,E17=Dati!$C$74,E17=Dati!$C$75,E17=Dati!$C$76,E17=Dati!$C$77,E17=Dati!$C$78,E17=Dati!$C$79,E17=Dati!$C$80,E17=Dati!$C$81,E17=Dati!$C$82,E17=Dati!$C$83,E17=Dati!$C$84,E17=Dati!$C$85,E17=Dati!$C$86,E17=Dati!$C$87),G17*H17,0)</f>
        <v>0</v>
      </c>
      <c r="K17" s="110"/>
      <c r="L17" s="122">
        <f>IF(D17=Dati!$C$7,1,0)</f>
        <v>0</v>
      </c>
      <c r="M17" s="122">
        <f>IF(D17=Dati!$C$8,1,0)</f>
        <v>1</v>
      </c>
      <c r="N17" s="122">
        <f>IF(D17=Dati!$C$9,1,0)</f>
        <v>0</v>
      </c>
      <c r="O17" s="122">
        <f>IF(D17=Dati!$C$10,1,0)</f>
        <v>0</v>
      </c>
      <c r="P17" s="122">
        <f>IF(D17=Dati!$C$11,1,0)</f>
        <v>0</v>
      </c>
      <c r="Q17" s="110"/>
      <c r="R17" s="122">
        <f t="shared" si="0"/>
        <v>0</v>
      </c>
      <c r="S17" s="122">
        <f t="shared" si="1"/>
        <v>0</v>
      </c>
      <c r="T17" s="122">
        <f t="shared" si="2"/>
        <v>0</v>
      </c>
      <c r="U17" s="122">
        <f t="shared" si="3"/>
        <v>0</v>
      </c>
      <c r="V17" s="122">
        <f t="shared" si="4"/>
        <v>0</v>
      </c>
      <c r="W17" s="110"/>
      <c r="X17" s="122">
        <f t="shared" si="5"/>
        <v>0</v>
      </c>
      <c r="Y17" s="122">
        <f t="shared" si="6"/>
        <v>0</v>
      </c>
      <c r="Z17" s="122">
        <f t="shared" si="7"/>
        <v>0</v>
      </c>
      <c r="AA17" s="122">
        <f t="shared" si="8"/>
        <v>0</v>
      </c>
      <c r="AB17" s="122">
        <f t="shared" si="9"/>
        <v>0</v>
      </c>
      <c r="AC17" s="110"/>
      <c r="AD17" s="122">
        <f t="shared" si="10"/>
        <v>0</v>
      </c>
      <c r="AE17" s="122">
        <f t="shared" si="11"/>
        <v>0</v>
      </c>
      <c r="AF17" s="122">
        <f t="shared" si="12"/>
        <v>0</v>
      </c>
      <c r="AG17" s="122">
        <f t="shared" si="13"/>
        <v>0</v>
      </c>
      <c r="AH17" s="122">
        <f t="shared" si="14"/>
        <v>0</v>
      </c>
      <c r="AI17" s="110"/>
      <c r="AJ17" s="122">
        <f>IF(OR(E17=Dati!$C$88,E17=Dati!$C$89,E17=Dati!$C$90,E17=Dati!$C$91,E17=Dati!$C$92,E17=Dati!$C$93,E17=Dati!$C$94,E17=Dati!$C$95,E17=Dati!$C$96,E17=Dati!$C$97),1,0)</f>
        <v>0</v>
      </c>
      <c r="AK17" s="122">
        <f>IF(E17=Dati!$C$98,1,0)</f>
        <v>0</v>
      </c>
      <c r="AL17" s="122">
        <f>IF(E17=Dati!$C$99,1,0)</f>
        <v>0</v>
      </c>
      <c r="AM17" s="122">
        <f>IF(OR(E17=Dati!$C$100,E17=Dati!$C$101,E17=Dati!$C$102,E17=Dati!$C$103),1,0)</f>
        <v>0</v>
      </c>
      <c r="AN17" s="122">
        <f>IF(OR(E17=Dati!$C$104,E17=Dati!$C$105,E17=Dati!$C$106,E17=Dati!$C$107),1,0)</f>
        <v>1</v>
      </c>
      <c r="AO17" s="110"/>
      <c r="AP17" s="122">
        <f t="shared" si="15"/>
        <v>0</v>
      </c>
      <c r="AQ17" s="122">
        <f t="shared" si="16"/>
        <v>0</v>
      </c>
      <c r="AR17" s="122">
        <f t="shared" si="17"/>
        <v>0</v>
      </c>
      <c r="AS17" s="122">
        <f t="shared" si="18"/>
        <v>0</v>
      </c>
      <c r="AT17" s="122">
        <f t="shared" si="19"/>
        <v>0</v>
      </c>
      <c r="AU17" s="110"/>
      <c r="AV17" s="122">
        <f t="shared" si="20"/>
        <v>0</v>
      </c>
      <c r="AW17" s="122">
        <f t="shared" si="21"/>
        <v>0</v>
      </c>
      <c r="AX17" s="122">
        <f t="shared" si="22"/>
        <v>0</v>
      </c>
      <c r="AY17" s="122">
        <f t="shared" si="23"/>
        <v>0</v>
      </c>
      <c r="AZ17" s="122">
        <f t="shared" si="24"/>
        <v>0</v>
      </c>
      <c r="BA17" s="110"/>
      <c r="BB17" s="122">
        <f t="shared" si="25"/>
        <v>0</v>
      </c>
      <c r="BC17" s="122">
        <f t="shared" si="26"/>
        <v>0</v>
      </c>
      <c r="BD17" s="122">
        <f t="shared" si="27"/>
        <v>0</v>
      </c>
      <c r="BE17" s="122">
        <f t="shared" si="28"/>
        <v>0</v>
      </c>
      <c r="BF17" s="122">
        <f t="shared" si="29"/>
        <v>0</v>
      </c>
      <c r="BG17" s="110"/>
    </row>
    <row r="18" spans="1:59" ht="16.5" thickTop="1" thickBot="1" x14ac:dyDescent="0.3">
      <c r="A18" s="10">
        <v>9</v>
      </c>
      <c r="B18" s="103"/>
      <c r="C18" s="103"/>
      <c r="D18" s="100" t="s">
        <v>51</v>
      </c>
      <c r="E18" s="100" t="s">
        <v>198</v>
      </c>
      <c r="F18" s="109" t="s">
        <v>30</v>
      </c>
      <c r="G18" s="151"/>
      <c r="H18" s="151"/>
      <c r="I18" s="19">
        <f>IF(OR(E18=Dati!$C$88,E18=Dati!$C$89,E18=Dati!$C$90,E18=Dati!$C$91,E18=Dati!$C$92,E18=Dati!$C$93,E18=Dati!$C$94,E18=Dati!$C$95,E18=Dati!$C$96,E18=Dati!$C$97,E18=Dati!$C$98,E18=Dati!$C$99,E18=Dati!$C$100,E18=Dati!$C$101,E18=Dati!$C$102,E18=Dati!$C$103,E18=Dati!$C$104,E18=Dati!$C$105,E18=Dati!$C$106,E18=Dati!$C$107),G18*H18,0)</f>
        <v>0</v>
      </c>
      <c r="J18" s="19">
        <f>IF(OR(E18=Dati!$C$69,E18=Dati!$C$70,E18=Dati!$C$71,E18=Dati!$C$72,E18=Dati!$C$73,E18=Dati!$C$74,E18=Dati!$C$75,E18=Dati!$C$76,E18=Dati!$C$77,E18=Dati!$C$78,E18=Dati!$C$79,E18=Dati!$C$80,E18=Dati!$C$81,E18=Dati!$C$82,E18=Dati!$C$83,E18=Dati!$C$84,E18=Dati!$C$85,E18=Dati!$C$86,E18=Dati!$C$87),G18*H18,0)</f>
        <v>0</v>
      </c>
      <c r="K18" s="110"/>
      <c r="L18" s="122">
        <f>IF(D18=Dati!$C$7,1,0)</f>
        <v>0</v>
      </c>
      <c r="M18" s="122">
        <f>IF(D18=Dati!$C$8,1,0)</f>
        <v>1</v>
      </c>
      <c r="N18" s="122">
        <f>IF(D18=Dati!$C$9,1,0)</f>
        <v>0</v>
      </c>
      <c r="O18" s="122">
        <f>IF(D18=Dati!$C$10,1,0)</f>
        <v>0</v>
      </c>
      <c r="P18" s="122">
        <f>IF(D18=Dati!$C$11,1,0)</f>
        <v>0</v>
      </c>
      <c r="Q18" s="110"/>
      <c r="R18" s="122">
        <f t="shared" si="0"/>
        <v>0</v>
      </c>
      <c r="S18" s="122">
        <f t="shared" si="1"/>
        <v>0</v>
      </c>
      <c r="T18" s="122">
        <f t="shared" si="2"/>
        <v>0</v>
      </c>
      <c r="U18" s="122">
        <f t="shared" si="3"/>
        <v>0</v>
      </c>
      <c r="V18" s="122">
        <f t="shared" si="4"/>
        <v>0</v>
      </c>
      <c r="W18" s="110"/>
      <c r="X18" s="122">
        <f t="shared" si="5"/>
        <v>0</v>
      </c>
      <c r="Y18" s="122">
        <f t="shared" si="6"/>
        <v>0</v>
      </c>
      <c r="Z18" s="122">
        <f t="shared" si="7"/>
        <v>0</v>
      </c>
      <c r="AA18" s="122">
        <f t="shared" si="8"/>
        <v>0</v>
      </c>
      <c r="AB18" s="122">
        <f t="shared" si="9"/>
        <v>0</v>
      </c>
      <c r="AC18" s="110"/>
      <c r="AD18" s="122">
        <f t="shared" si="10"/>
        <v>0</v>
      </c>
      <c r="AE18" s="122">
        <f t="shared" si="11"/>
        <v>0</v>
      </c>
      <c r="AF18" s="122">
        <f t="shared" si="12"/>
        <v>0</v>
      </c>
      <c r="AG18" s="122">
        <f t="shared" si="13"/>
        <v>0</v>
      </c>
      <c r="AH18" s="122">
        <f t="shared" si="14"/>
        <v>0</v>
      </c>
      <c r="AI18" s="110"/>
      <c r="AJ18" s="122">
        <f>IF(OR(E18=Dati!$C$88,E18=Dati!$C$89,E18=Dati!$C$90,E18=Dati!$C$91,E18=Dati!$C$92,E18=Dati!$C$93,E18=Dati!$C$94,E18=Dati!$C$95,E18=Dati!$C$96,E18=Dati!$C$97),1,0)</f>
        <v>0</v>
      </c>
      <c r="AK18" s="122">
        <f>IF(E18=Dati!$C$98,1,0)</f>
        <v>0</v>
      </c>
      <c r="AL18" s="122">
        <f>IF(E18=Dati!$C$99,1,0)</f>
        <v>0</v>
      </c>
      <c r="AM18" s="122">
        <f>IF(OR(E18=Dati!$C$100,E18=Dati!$C$101,E18=Dati!$C$102,E18=Dati!$C$103),1,0)</f>
        <v>0</v>
      </c>
      <c r="AN18" s="122">
        <f>IF(OR(E18=Dati!$C$104,E18=Dati!$C$105,E18=Dati!$C$106,E18=Dati!$C$107),1,0)</f>
        <v>1</v>
      </c>
      <c r="AO18" s="110"/>
      <c r="AP18" s="122">
        <f t="shared" si="15"/>
        <v>0</v>
      </c>
      <c r="AQ18" s="122">
        <f t="shared" si="16"/>
        <v>0</v>
      </c>
      <c r="AR18" s="122">
        <f t="shared" si="17"/>
        <v>0</v>
      </c>
      <c r="AS18" s="122">
        <f t="shared" si="18"/>
        <v>0</v>
      </c>
      <c r="AT18" s="122">
        <f t="shared" si="19"/>
        <v>0</v>
      </c>
      <c r="AU18" s="110"/>
      <c r="AV18" s="122">
        <f t="shared" si="20"/>
        <v>0</v>
      </c>
      <c r="AW18" s="122">
        <f t="shared" si="21"/>
        <v>0</v>
      </c>
      <c r="AX18" s="122">
        <f t="shared" si="22"/>
        <v>0</v>
      </c>
      <c r="AY18" s="122">
        <f t="shared" si="23"/>
        <v>0</v>
      </c>
      <c r="AZ18" s="122">
        <f t="shared" si="24"/>
        <v>0</v>
      </c>
      <c r="BA18" s="110"/>
      <c r="BB18" s="122">
        <f t="shared" si="25"/>
        <v>0</v>
      </c>
      <c r="BC18" s="122">
        <f t="shared" si="26"/>
        <v>0</v>
      </c>
      <c r="BD18" s="122">
        <f t="shared" si="27"/>
        <v>0</v>
      </c>
      <c r="BE18" s="122">
        <f t="shared" si="28"/>
        <v>0</v>
      </c>
      <c r="BF18" s="122">
        <f t="shared" si="29"/>
        <v>0</v>
      </c>
      <c r="BG18" s="110"/>
    </row>
    <row r="19" spans="1:59" ht="16.5" thickTop="1" thickBot="1" x14ac:dyDescent="0.3">
      <c r="A19" s="10">
        <v>10</v>
      </c>
      <c r="B19" s="103"/>
      <c r="C19" s="103"/>
      <c r="D19" s="100" t="s">
        <v>51</v>
      </c>
      <c r="E19" s="100" t="s">
        <v>198</v>
      </c>
      <c r="F19" s="109" t="s">
        <v>30</v>
      </c>
      <c r="G19" s="151"/>
      <c r="H19" s="151"/>
      <c r="I19" s="19">
        <f>IF(OR(E19=Dati!$C$88,E19=Dati!$C$89,E19=Dati!$C$90,E19=Dati!$C$91,E19=Dati!$C$92,E19=Dati!$C$93,E19=Dati!$C$94,E19=Dati!$C$95,E19=Dati!$C$96,E19=Dati!$C$97,E19=Dati!$C$98,E19=Dati!$C$99,E19=Dati!$C$100,E19=Dati!$C$101,E19=Dati!$C$102,E19=Dati!$C$103,E19=Dati!$C$104,E19=Dati!$C$105,E19=Dati!$C$106,E19=Dati!$C$107),G19*H19,0)</f>
        <v>0</v>
      </c>
      <c r="J19" s="19">
        <f>IF(OR(E19=Dati!$C$69,E19=Dati!$C$70,E19=Dati!$C$71,E19=Dati!$C$72,E19=Dati!$C$73,E19=Dati!$C$74,E19=Dati!$C$75,E19=Dati!$C$76,E19=Dati!$C$77,E19=Dati!$C$78,E19=Dati!$C$79,E19=Dati!$C$80,E19=Dati!$C$81,E19=Dati!$C$82,E19=Dati!$C$83,E19=Dati!$C$84,E19=Dati!$C$85,E19=Dati!$C$86,E19=Dati!$C$87),G19*H19,0)</f>
        <v>0</v>
      </c>
      <c r="K19" s="110"/>
      <c r="L19" s="122">
        <f>IF(D19=Dati!$C$7,1,0)</f>
        <v>0</v>
      </c>
      <c r="M19" s="122">
        <f>IF(D19=Dati!$C$8,1,0)</f>
        <v>1</v>
      </c>
      <c r="N19" s="122">
        <f>IF(D19=Dati!$C$9,1,0)</f>
        <v>0</v>
      </c>
      <c r="O19" s="122">
        <f>IF(D19=Dati!$C$10,1,0)</f>
        <v>0</v>
      </c>
      <c r="P19" s="122">
        <f>IF(D19=Dati!$C$11,1,0)</f>
        <v>0</v>
      </c>
      <c r="Q19" s="110"/>
      <c r="R19" s="122">
        <f t="shared" si="0"/>
        <v>0</v>
      </c>
      <c r="S19" s="122">
        <f t="shared" si="1"/>
        <v>0</v>
      </c>
      <c r="T19" s="122">
        <f t="shared" si="2"/>
        <v>0</v>
      </c>
      <c r="U19" s="122">
        <f t="shared" si="3"/>
        <v>0</v>
      </c>
      <c r="V19" s="122">
        <f t="shared" si="4"/>
        <v>0</v>
      </c>
      <c r="W19" s="110"/>
      <c r="X19" s="122">
        <f t="shared" si="5"/>
        <v>0</v>
      </c>
      <c r="Y19" s="122">
        <f t="shared" si="6"/>
        <v>0</v>
      </c>
      <c r="Z19" s="122">
        <f t="shared" si="7"/>
        <v>0</v>
      </c>
      <c r="AA19" s="122">
        <f t="shared" si="8"/>
        <v>0</v>
      </c>
      <c r="AB19" s="122">
        <f t="shared" si="9"/>
        <v>0</v>
      </c>
      <c r="AC19" s="110"/>
      <c r="AD19" s="122">
        <f t="shared" si="10"/>
        <v>0</v>
      </c>
      <c r="AE19" s="122">
        <f t="shared" si="11"/>
        <v>0</v>
      </c>
      <c r="AF19" s="122">
        <f t="shared" si="12"/>
        <v>0</v>
      </c>
      <c r="AG19" s="122">
        <f t="shared" si="13"/>
        <v>0</v>
      </c>
      <c r="AH19" s="122">
        <f t="shared" si="14"/>
        <v>0</v>
      </c>
      <c r="AI19" s="110"/>
      <c r="AJ19" s="122">
        <f>IF(OR(E19=Dati!$C$88,E19=Dati!$C$89,E19=Dati!$C$90,E19=Dati!$C$91,E19=Dati!$C$92,E19=Dati!$C$93,E19=Dati!$C$94,E19=Dati!$C$95,E19=Dati!$C$96,E19=Dati!$C$97),1,0)</f>
        <v>0</v>
      </c>
      <c r="AK19" s="122">
        <f>IF(E19=Dati!$C$98,1,0)</f>
        <v>0</v>
      </c>
      <c r="AL19" s="122">
        <f>IF(E19=Dati!$C$99,1,0)</f>
        <v>0</v>
      </c>
      <c r="AM19" s="122">
        <f>IF(OR(E19=Dati!$C$100,E19=Dati!$C$101,E19=Dati!$C$102,E19=Dati!$C$103),1,0)</f>
        <v>0</v>
      </c>
      <c r="AN19" s="122">
        <f>IF(OR(E19=Dati!$C$104,E19=Dati!$C$105,E19=Dati!$C$106,E19=Dati!$C$107),1,0)</f>
        <v>1</v>
      </c>
      <c r="AO19" s="110"/>
      <c r="AP19" s="122">
        <f t="shared" si="15"/>
        <v>0</v>
      </c>
      <c r="AQ19" s="122">
        <f t="shared" si="16"/>
        <v>0</v>
      </c>
      <c r="AR19" s="122">
        <f t="shared" si="17"/>
        <v>0</v>
      </c>
      <c r="AS19" s="122">
        <f t="shared" si="18"/>
        <v>0</v>
      </c>
      <c r="AT19" s="122">
        <f t="shared" si="19"/>
        <v>0</v>
      </c>
      <c r="AU19" s="110"/>
      <c r="AV19" s="122">
        <f t="shared" si="20"/>
        <v>0</v>
      </c>
      <c r="AW19" s="122">
        <f t="shared" si="21"/>
        <v>0</v>
      </c>
      <c r="AX19" s="122">
        <f t="shared" si="22"/>
        <v>0</v>
      </c>
      <c r="AY19" s="122">
        <f t="shared" si="23"/>
        <v>0</v>
      </c>
      <c r="AZ19" s="122">
        <f t="shared" si="24"/>
        <v>0</v>
      </c>
      <c r="BA19" s="110"/>
      <c r="BB19" s="122">
        <f t="shared" si="25"/>
        <v>0</v>
      </c>
      <c r="BC19" s="122">
        <f t="shared" si="26"/>
        <v>0</v>
      </c>
      <c r="BD19" s="122">
        <f t="shared" si="27"/>
        <v>0</v>
      </c>
      <c r="BE19" s="122">
        <f t="shared" si="28"/>
        <v>0</v>
      </c>
      <c r="BF19" s="122">
        <f t="shared" si="29"/>
        <v>0</v>
      </c>
      <c r="BG19" s="110"/>
    </row>
    <row r="20" spans="1:59" ht="16.5" thickTop="1" thickBot="1" x14ac:dyDescent="0.3">
      <c r="A20" s="10">
        <v>11</v>
      </c>
      <c r="B20" s="103"/>
      <c r="C20" s="103"/>
      <c r="D20" s="100" t="s">
        <v>51</v>
      </c>
      <c r="E20" s="100" t="s">
        <v>198</v>
      </c>
      <c r="F20" s="109" t="s">
        <v>30</v>
      </c>
      <c r="G20" s="151"/>
      <c r="H20" s="151"/>
      <c r="I20" s="19">
        <f>IF(OR(E20=Dati!$C$88,E20=Dati!$C$89,E20=Dati!$C$90,E20=Dati!$C$91,E20=Dati!$C$92,E20=Dati!$C$93,E20=Dati!$C$94,E20=Dati!$C$95,E20=Dati!$C$96,E20=Dati!$C$97,E20=Dati!$C$98,E20=Dati!$C$99,E20=Dati!$C$100,E20=Dati!$C$101,E20=Dati!$C$102,E20=Dati!$C$103,E20=Dati!$C$104,E20=Dati!$C$105,E20=Dati!$C$106,E20=Dati!$C$107),G20*H20,0)</f>
        <v>0</v>
      </c>
      <c r="J20" s="19">
        <f>IF(OR(E20=Dati!$C$69,E20=Dati!$C$70,E20=Dati!$C$71,E20=Dati!$C$72,E20=Dati!$C$73,E20=Dati!$C$74,E20=Dati!$C$75,E20=Dati!$C$76,E20=Dati!$C$77,E20=Dati!$C$78,E20=Dati!$C$79,E20=Dati!$C$80,E20=Dati!$C$81,E20=Dati!$C$82,E20=Dati!$C$83,E20=Dati!$C$84,E20=Dati!$C$85,E20=Dati!$C$86,E20=Dati!$C$87),G20*H20,0)</f>
        <v>0</v>
      </c>
      <c r="K20" s="110"/>
      <c r="L20" s="122">
        <f>IF(D20=Dati!$C$7,1,0)</f>
        <v>0</v>
      </c>
      <c r="M20" s="122">
        <f>IF(D20=Dati!$C$8,1,0)</f>
        <v>1</v>
      </c>
      <c r="N20" s="122">
        <f>IF(D20=Dati!$C$9,1,0)</f>
        <v>0</v>
      </c>
      <c r="O20" s="122">
        <f>IF(D20=Dati!$C$10,1,0)</f>
        <v>0</v>
      </c>
      <c r="P20" s="122">
        <f>IF(D20=Dati!$C$11,1,0)</f>
        <v>0</v>
      </c>
      <c r="Q20" s="110"/>
      <c r="R20" s="122">
        <f t="shared" si="0"/>
        <v>0</v>
      </c>
      <c r="S20" s="122">
        <f t="shared" si="1"/>
        <v>0</v>
      </c>
      <c r="T20" s="122">
        <f t="shared" si="2"/>
        <v>0</v>
      </c>
      <c r="U20" s="122">
        <f t="shared" si="3"/>
        <v>0</v>
      </c>
      <c r="V20" s="122">
        <f t="shared" si="4"/>
        <v>0</v>
      </c>
      <c r="W20" s="110"/>
      <c r="X20" s="122">
        <f t="shared" si="5"/>
        <v>0</v>
      </c>
      <c r="Y20" s="122">
        <f t="shared" si="6"/>
        <v>0</v>
      </c>
      <c r="Z20" s="122">
        <f t="shared" si="7"/>
        <v>0</v>
      </c>
      <c r="AA20" s="122">
        <f t="shared" si="8"/>
        <v>0</v>
      </c>
      <c r="AB20" s="122">
        <f t="shared" si="9"/>
        <v>0</v>
      </c>
      <c r="AC20" s="110"/>
      <c r="AD20" s="122">
        <f t="shared" si="10"/>
        <v>0</v>
      </c>
      <c r="AE20" s="122">
        <f t="shared" si="11"/>
        <v>0</v>
      </c>
      <c r="AF20" s="122">
        <f t="shared" si="12"/>
        <v>0</v>
      </c>
      <c r="AG20" s="122">
        <f t="shared" si="13"/>
        <v>0</v>
      </c>
      <c r="AH20" s="122">
        <f t="shared" si="14"/>
        <v>0</v>
      </c>
      <c r="AI20" s="110"/>
      <c r="AJ20" s="122">
        <f>IF(OR(E20=Dati!$C$88,E20=Dati!$C$89,E20=Dati!$C$90,E20=Dati!$C$91,E20=Dati!$C$92,E20=Dati!$C$93,E20=Dati!$C$94,E20=Dati!$C$95,E20=Dati!$C$96,E20=Dati!$C$97),1,0)</f>
        <v>0</v>
      </c>
      <c r="AK20" s="122">
        <f>IF(E20=Dati!$C$98,1,0)</f>
        <v>0</v>
      </c>
      <c r="AL20" s="122">
        <f>IF(E20=Dati!$C$99,1,0)</f>
        <v>0</v>
      </c>
      <c r="AM20" s="122">
        <f>IF(OR(E20=Dati!$C$100,E20=Dati!$C$101,E20=Dati!$C$102,E20=Dati!$C$103),1,0)</f>
        <v>0</v>
      </c>
      <c r="AN20" s="122">
        <f>IF(OR(E20=Dati!$C$104,E20=Dati!$C$105,E20=Dati!$C$106,E20=Dati!$C$107),1,0)</f>
        <v>1</v>
      </c>
      <c r="AO20" s="110"/>
      <c r="AP20" s="122">
        <f t="shared" si="15"/>
        <v>0</v>
      </c>
      <c r="AQ20" s="122">
        <f t="shared" si="16"/>
        <v>0</v>
      </c>
      <c r="AR20" s="122">
        <f t="shared" si="17"/>
        <v>0</v>
      </c>
      <c r="AS20" s="122">
        <f t="shared" si="18"/>
        <v>0</v>
      </c>
      <c r="AT20" s="122">
        <f t="shared" si="19"/>
        <v>0</v>
      </c>
      <c r="AU20" s="110"/>
      <c r="AV20" s="122">
        <f t="shared" si="20"/>
        <v>0</v>
      </c>
      <c r="AW20" s="122">
        <f t="shared" si="21"/>
        <v>0</v>
      </c>
      <c r="AX20" s="122">
        <f t="shared" si="22"/>
        <v>0</v>
      </c>
      <c r="AY20" s="122">
        <f t="shared" si="23"/>
        <v>0</v>
      </c>
      <c r="AZ20" s="122">
        <f t="shared" si="24"/>
        <v>0</v>
      </c>
      <c r="BA20" s="110"/>
      <c r="BB20" s="122">
        <f t="shared" si="25"/>
        <v>0</v>
      </c>
      <c r="BC20" s="122">
        <f t="shared" si="26"/>
        <v>0</v>
      </c>
      <c r="BD20" s="122">
        <f t="shared" si="27"/>
        <v>0</v>
      </c>
      <c r="BE20" s="122">
        <f t="shared" si="28"/>
        <v>0</v>
      </c>
      <c r="BF20" s="122">
        <f t="shared" si="29"/>
        <v>0</v>
      </c>
      <c r="BG20" s="110"/>
    </row>
    <row r="21" spans="1:59" ht="16.5" thickTop="1" thickBot="1" x14ac:dyDescent="0.3">
      <c r="A21" s="10">
        <v>12</v>
      </c>
      <c r="B21" s="103"/>
      <c r="C21" s="103"/>
      <c r="D21" s="100" t="s">
        <v>51</v>
      </c>
      <c r="E21" s="100" t="s">
        <v>198</v>
      </c>
      <c r="F21" s="109" t="s">
        <v>30</v>
      </c>
      <c r="G21" s="151"/>
      <c r="H21" s="151"/>
      <c r="I21" s="19">
        <f>IF(OR(E21=Dati!$C$88,E21=Dati!$C$89,E21=Dati!$C$90,E21=Dati!$C$91,E21=Dati!$C$92,E21=Dati!$C$93,E21=Dati!$C$94,E21=Dati!$C$95,E21=Dati!$C$96,E21=Dati!$C$97,E21=Dati!$C$98,E21=Dati!$C$99,E21=Dati!$C$100,E21=Dati!$C$101,E21=Dati!$C$102,E21=Dati!$C$103,E21=Dati!$C$104,E21=Dati!$C$105,E21=Dati!$C$106,E21=Dati!$C$107),G21*H21,0)</f>
        <v>0</v>
      </c>
      <c r="J21" s="19">
        <f>IF(OR(E21=Dati!$C$69,E21=Dati!$C$70,E21=Dati!$C$71,E21=Dati!$C$72,E21=Dati!$C$73,E21=Dati!$C$74,E21=Dati!$C$75,E21=Dati!$C$76,E21=Dati!$C$77,E21=Dati!$C$78,E21=Dati!$C$79,E21=Dati!$C$80,E21=Dati!$C$81,E21=Dati!$C$82,E21=Dati!$C$83,E21=Dati!$C$84,E21=Dati!$C$85,E21=Dati!$C$86,E21=Dati!$C$87),G21*H21,0)</f>
        <v>0</v>
      </c>
      <c r="K21" s="110"/>
      <c r="L21" s="122">
        <f>IF(D21=Dati!$C$7,1,0)</f>
        <v>0</v>
      </c>
      <c r="M21" s="122">
        <f>IF(D21=Dati!$C$8,1,0)</f>
        <v>1</v>
      </c>
      <c r="N21" s="122">
        <f>IF(D21=Dati!$C$9,1,0)</f>
        <v>0</v>
      </c>
      <c r="O21" s="122">
        <f>IF(D21=Dati!$C$10,1,0)</f>
        <v>0</v>
      </c>
      <c r="P21" s="122">
        <f>IF(D21=Dati!$C$11,1,0)</f>
        <v>0</v>
      </c>
      <c r="Q21" s="110"/>
      <c r="R21" s="122">
        <f t="shared" si="0"/>
        <v>0</v>
      </c>
      <c r="S21" s="122">
        <f t="shared" si="1"/>
        <v>0</v>
      </c>
      <c r="T21" s="122">
        <f t="shared" si="2"/>
        <v>0</v>
      </c>
      <c r="U21" s="122">
        <f t="shared" si="3"/>
        <v>0</v>
      </c>
      <c r="V21" s="122">
        <f t="shared" si="4"/>
        <v>0</v>
      </c>
      <c r="W21" s="110"/>
      <c r="X21" s="122">
        <f t="shared" si="5"/>
        <v>0</v>
      </c>
      <c r="Y21" s="122">
        <f t="shared" si="6"/>
        <v>0</v>
      </c>
      <c r="Z21" s="122">
        <f t="shared" si="7"/>
        <v>0</v>
      </c>
      <c r="AA21" s="122">
        <f t="shared" si="8"/>
        <v>0</v>
      </c>
      <c r="AB21" s="122">
        <f t="shared" si="9"/>
        <v>0</v>
      </c>
      <c r="AC21" s="110"/>
      <c r="AD21" s="122">
        <f t="shared" si="10"/>
        <v>0</v>
      </c>
      <c r="AE21" s="122">
        <f t="shared" si="11"/>
        <v>0</v>
      </c>
      <c r="AF21" s="122">
        <f t="shared" si="12"/>
        <v>0</v>
      </c>
      <c r="AG21" s="122">
        <f t="shared" si="13"/>
        <v>0</v>
      </c>
      <c r="AH21" s="122">
        <f t="shared" si="14"/>
        <v>0</v>
      </c>
      <c r="AI21" s="110"/>
      <c r="AJ21" s="122">
        <f>IF(OR(E21=Dati!$C$88,E21=Dati!$C$89,E21=Dati!$C$90,E21=Dati!$C$91,E21=Dati!$C$92,E21=Dati!$C$93,E21=Dati!$C$94,E21=Dati!$C$95,E21=Dati!$C$96,E21=Dati!$C$97),1,0)</f>
        <v>0</v>
      </c>
      <c r="AK21" s="122">
        <f>IF(E21=Dati!$C$98,1,0)</f>
        <v>0</v>
      </c>
      <c r="AL21" s="122">
        <f>IF(E21=Dati!$C$99,1,0)</f>
        <v>0</v>
      </c>
      <c r="AM21" s="122">
        <f>IF(OR(E21=Dati!$C$100,E21=Dati!$C$101,E21=Dati!$C$102,E21=Dati!$C$103),1,0)</f>
        <v>0</v>
      </c>
      <c r="AN21" s="122">
        <f>IF(OR(E21=Dati!$C$104,E21=Dati!$C$105,E21=Dati!$C$106,E21=Dati!$C$107),1,0)</f>
        <v>1</v>
      </c>
      <c r="AO21" s="110"/>
      <c r="AP21" s="122">
        <f t="shared" si="15"/>
        <v>0</v>
      </c>
      <c r="AQ21" s="122">
        <f t="shared" si="16"/>
        <v>0</v>
      </c>
      <c r="AR21" s="122">
        <f t="shared" si="17"/>
        <v>0</v>
      </c>
      <c r="AS21" s="122">
        <f t="shared" si="18"/>
        <v>0</v>
      </c>
      <c r="AT21" s="122">
        <f t="shared" si="19"/>
        <v>0</v>
      </c>
      <c r="AU21" s="110"/>
      <c r="AV21" s="122">
        <f t="shared" si="20"/>
        <v>0</v>
      </c>
      <c r="AW21" s="122">
        <f t="shared" si="21"/>
        <v>0</v>
      </c>
      <c r="AX21" s="122">
        <f t="shared" si="22"/>
        <v>0</v>
      </c>
      <c r="AY21" s="122">
        <f t="shared" si="23"/>
        <v>0</v>
      </c>
      <c r="AZ21" s="122">
        <f t="shared" si="24"/>
        <v>0</v>
      </c>
      <c r="BA21" s="110"/>
      <c r="BB21" s="122">
        <f t="shared" si="25"/>
        <v>0</v>
      </c>
      <c r="BC21" s="122">
        <f t="shared" si="26"/>
        <v>0</v>
      </c>
      <c r="BD21" s="122">
        <f t="shared" si="27"/>
        <v>0</v>
      </c>
      <c r="BE21" s="122">
        <f t="shared" si="28"/>
        <v>0</v>
      </c>
      <c r="BF21" s="122">
        <f t="shared" si="29"/>
        <v>0</v>
      </c>
      <c r="BG21" s="110"/>
    </row>
    <row r="22" spans="1:59" ht="16.5" thickTop="1" thickBot="1" x14ac:dyDescent="0.3">
      <c r="A22" s="10">
        <v>13</v>
      </c>
      <c r="B22" s="103"/>
      <c r="C22" s="103"/>
      <c r="D22" s="100" t="s">
        <v>51</v>
      </c>
      <c r="E22" s="100" t="s">
        <v>198</v>
      </c>
      <c r="F22" s="109" t="s">
        <v>30</v>
      </c>
      <c r="G22" s="151"/>
      <c r="H22" s="151"/>
      <c r="I22" s="19">
        <f>IF(OR(E22=Dati!$C$88,E22=Dati!$C$89,E22=Dati!$C$90,E22=Dati!$C$91,E22=Dati!$C$92,E22=Dati!$C$93,E22=Dati!$C$94,E22=Dati!$C$95,E22=Dati!$C$96,E22=Dati!$C$97,E22=Dati!$C$98,E22=Dati!$C$99,E22=Dati!$C$100,E22=Dati!$C$101,E22=Dati!$C$102,E22=Dati!$C$103,E22=Dati!$C$104,E22=Dati!$C$105,E22=Dati!$C$106,E22=Dati!$C$107),G22*H22,0)</f>
        <v>0</v>
      </c>
      <c r="J22" s="19">
        <f>IF(OR(E22=Dati!$C$69,E22=Dati!$C$70,E22=Dati!$C$71,E22=Dati!$C$72,E22=Dati!$C$73,E22=Dati!$C$74,E22=Dati!$C$75,E22=Dati!$C$76,E22=Dati!$C$77,E22=Dati!$C$78,E22=Dati!$C$79,E22=Dati!$C$80,E22=Dati!$C$81,E22=Dati!$C$82,E22=Dati!$C$83,E22=Dati!$C$84,E22=Dati!$C$85,E22=Dati!$C$86,E22=Dati!$C$87),G22*H22,0)</f>
        <v>0</v>
      </c>
      <c r="K22" s="110"/>
      <c r="L22" s="122">
        <f>IF(D22=Dati!$C$7,1,0)</f>
        <v>0</v>
      </c>
      <c r="M22" s="122">
        <f>IF(D22=Dati!$C$8,1,0)</f>
        <v>1</v>
      </c>
      <c r="N22" s="122">
        <f>IF(D22=Dati!$C$9,1,0)</f>
        <v>0</v>
      </c>
      <c r="O22" s="122">
        <f>IF(D22=Dati!$C$10,1,0)</f>
        <v>0</v>
      </c>
      <c r="P22" s="122">
        <f>IF(D22=Dati!$C$11,1,0)</f>
        <v>0</v>
      </c>
      <c r="Q22" s="110"/>
      <c r="R22" s="122">
        <f t="shared" si="0"/>
        <v>0</v>
      </c>
      <c r="S22" s="122">
        <f t="shared" si="1"/>
        <v>0</v>
      </c>
      <c r="T22" s="122">
        <f t="shared" si="2"/>
        <v>0</v>
      </c>
      <c r="U22" s="122">
        <f t="shared" si="3"/>
        <v>0</v>
      </c>
      <c r="V22" s="122">
        <f t="shared" si="4"/>
        <v>0</v>
      </c>
      <c r="W22" s="110"/>
      <c r="X22" s="122">
        <f t="shared" si="5"/>
        <v>0</v>
      </c>
      <c r="Y22" s="122">
        <f t="shared" si="6"/>
        <v>0</v>
      </c>
      <c r="Z22" s="122">
        <f t="shared" si="7"/>
        <v>0</v>
      </c>
      <c r="AA22" s="122">
        <f t="shared" si="8"/>
        <v>0</v>
      </c>
      <c r="AB22" s="122">
        <f t="shared" si="9"/>
        <v>0</v>
      </c>
      <c r="AC22" s="110"/>
      <c r="AD22" s="122">
        <f t="shared" si="10"/>
        <v>0</v>
      </c>
      <c r="AE22" s="122">
        <f t="shared" si="11"/>
        <v>0</v>
      </c>
      <c r="AF22" s="122">
        <f t="shared" si="12"/>
        <v>0</v>
      </c>
      <c r="AG22" s="122">
        <f t="shared" si="13"/>
        <v>0</v>
      </c>
      <c r="AH22" s="122">
        <f t="shared" si="14"/>
        <v>0</v>
      </c>
      <c r="AI22" s="110"/>
      <c r="AJ22" s="122">
        <f>IF(OR(E22=Dati!$C$88,E22=Dati!$C$89,E22=Dati!$C$90,E22=Dati!$C$91,E22=Dati!$C$92,E22=Dati!$C$93,E22=Dati!$C$94,E22=Dati!$C$95,E22=Dati!$C$96,E22=Dati!$C$97),1,0)</f>
        <v>0</v>
      </c>
      <c r="AK22" s="122">
        <f>IF(E22=Dati!$C$98,1,0)</f>
        <v>0</v>
      </c>
      <c r="AL22" s="122">
        <f>IF(E22=Dati!$C$99,1,0)</f>
        <v>0</v>
      </c>
      <c r="AM22" s="122">
        <f>IF(OR(E22=Dati!$C$100,E22=Dati!$C$101,E22=Dati!$C$102,E22=Dati!$C$103),1,0)</f>
        <v>0</v>
      </c>
      <c r="AN22" s="122">
        <f>IF(OR(E22=Dati!$C$104,E22=Dati!$C$105,E22=Dati!$C$106,E22=Dati!$C$107),1,0)</f>
        <v>1</v>
      </c>
      <c r="AO22" s="110"/>
      <c r="AP22" s="122">
        <f t="shared" si="15"/>
        <v>0</v>
      </c>
      <c r="AQ22" s="122">
        <f t="shared" si="16"/>
        <v>0</v>
      </c>
      <c r="AR22" s="122">
        <f t="shared" si="17"/>
        <v>0</v>
      </c>
      <c r="AS22" s="122">
        <f t="shared" si="18"/>
        <v>0</v>
      </c>
      <c r="AT22" s="122">
        <f t="shared" si="19"/>
        <v>0</v>
      </c>
      <c r="AU22" s="110"/>
      <c r="AV22" s="122">
        <f t="shared" si="20"/>
        <v>0</v>
      </c>
      <c r="AW22" s="122">
        <f t="shared" si="21"/>
        <v>0</v>
      </c>
      <c r="AX22" s="122">
        <f t="shared" si="22"/>
        <v>0</v>
      </c>
      <c r="AY22" s="122">
        <f t="shared" si="23"/>
        <v>0</v>
      </c>
      <c r="AZ22" s="122">
        <f t="shared" si="24"/>
        <v>0</v>
      </c>
      <c r="BA22" s="110"/>
      <c r="BB22" s="122">
        <f t="shared" si="25"/>
        <v>0</v>
      </c>
      <c r="BC22" s="122">
        <f t="shared" si="26"/>
        <v>0</v>
      </c>
      <c r="BD22" s="122">
        <f t="shared" si="27"/>
        <v>0</v>
      </c>
      <c r="BE22" s="122">
        <f t="shared" si="28"/>
        <v>0</v>
      </c>
      <c r="BF22" s="122">
        <f t="shared" si="29"/>
        <v>0</v>
      </c>
      <c r="BG22" s="110"/>
    </row>
    <row r="23" spans="1:59" ht="16.5" thickTop="1" thickBot="1" x14ac:dyDescent="0.3">
      <c r="A23" s="10">
        <v>14</v>
      </c>
      <c r="B23" s="103"/>
      <c r="C23" s="103"/>
      <c r="D23" s="100" t="s">
        <v>51</v>
      </c>
      <c r="E23" s="100" t="s">
        <v>198</v>
      </c>
      <c r="F23" s="109" t="s">
        <v>30</v>
      </c>
      <c r="G23" s="151"/>
      <c r="H23" s="151"/>
      <c r="I23" s="19">
        <f>IF(OR(E23=Dati!$C$88,E23=Dati!$C$89,E23=Dati!$C$90,E23=Dati!$C$91,E23=Dati!$C$92,E23=Dati!$C$93,E23=Dati!$C$94,E23=Dati!$C$95,E23=Dati!$C$96,E23=Dati!$C$97,E23=Dati!$C$98,E23=Dati!$C$99,E23=Dati!$C$100,E23=Dati!$C$101,E23=Dati!$C$102,E23=Dati!$C$103,E23=Dati!$C$104,E23=Dati!$C$105,E23=Dati!$C$106,E23=Dati!$C$107),G23*H23,0)</f>
        <v>0</v>
      </c>
      <c r="J23" s="19">
        <f>IF(OR(E23=Dati!$C$69,E23=Dati!$C$70,E23=Dati!$C$71,E23=Dati!$C$72,E23=Dati!$C$73,E23=Dati!$C$74,E23=Dati!$C$75,E23=Dati!$C$76,E23=Dati!$C$77,E23=Dati!$C$78,E23=Dati!$C$79,E23=Dati!$C$80,E23=Dati!$C$81,E23=Dati!$C$82,E23=Dati!$C$83,E23=Dati!$C$84,E23=Dati!$C$85,E23=Dati!$C$86,E23=Dati!$C$87),G23*H23,0)</f>
        <v>0</v>
      </c>
      <c r="K23" s="110"/>
      <c r="L23" s="122">
        <f>IF(D23=Dati!$C$7,1,0)</f>
        <v>0</v>
      </c>
      <c r="M23" s="122">
        <f>IF(D23=Dati!$C$8,1,0)</f>
        <v>1</v>
      </c>
      <c r="N23" s="122">
        <f>IF(D23=Dati!$C$9,1,0)</f>
        <v>0</v>
      </c>
      <c r="O23" s="122">
        <f>IF(D23=Dati!$C$10,1,0)</f>
        <v>0</v>
      </c>
      <c r="P23" s="122">
        <f>IF(D23=Dati!$C$11,1,0)</f>
        <v>0</v>
      </c>
      <c r="Q23" s="110"/>
      <c r="R23" s="122">
        <f t="shared" si="0"/>
        <v>0</v>
      </c>
      <c r="S23" s="122">
        <f t="shared" si="1"/>
        <v>0</v>
      </c>
      <c r="T23" s="122">
        <f t="shared" si="2"/>
        <v>0</v>
      </c>
      <c r="U23" s="122">
        <f t="shared" si="3"/>
        <v>0</v>
      </c>
      <c r="V23" s="122">
        <f t="shared" si="4"/>
        <v>0</v>
      </c>
      <c r="W23" s="110"/>
      <c r="X23" s="122">
        <f t="shared" si="5"/>
        <v>0</v>
      </c>
      <c r="Y23" s="122">
        <f t="shared" si="6"/>
        <v>0</v>
      </c>
      <c r="Z23" s="122">
        <f t="shared" si="7"/>
        <v>0</v>
      </c>
      <c r="AA23" s="122">
        <f t="shared" si="8"/>
        <v>0</v>
      </c>
      <c r="AB23" s="122">
        <f t="shared" si="9"/>
        <v>0</v>
      </c>
      <c r="AC23" s="110"/>
      <c r="AD23" s="122">
        <f t="shared" si="10"/>
        <v>0</v>
      </c>
      <c r="AE23" s="122">
        <f t="shared" si="11"/>
        <v>0</v>
      </c>
      <c r="AF23" s="122">
        <f t="shared" si="12"/>
        <v>0</v>
      </c>
      <c r="AG23" s="122">
        <f t="shared" si="13"/>
        <v>0</v>
      </c>
      <c r="AH23" s="122">
        <f t="shared" si="14"/>
        <v>0</v>
      </c>
      <c r="AI23" s="110"/>
      <c r="AJ23" s="122">
        <f>IF(OR(E23=Dati!$C$88,E23=Dati!$C$89,E23=Dati!$C$90,E23=Dati!$C$91,E23=Dati!$C$92,E23=Dati!$C$93,E23=Dati!$C$94,E23=Dati!$C$95,E23=Dati!$C$96,E23=Dati!$C$97),1,0)</f>
        <v>0</v>
      </c>
      <c r="AK23" s="122">
        <f>IF(E23=Dati!$C$98,1,0)</f>
        <v>0</v>
      </c>
      <c r="AL23" s="122">
        <f>IF(E23=Dati!$C$99,1,0)</f>
        <v>0</v>
      </c>
      <c r="AM23" s="122">
        <f>IF(OR(E23=Dati!$C$100,E23=Dati!$C$101,E23=Dati!$C$102,E23=Dati!$C$103),1,0)</f>
        <v>0</v>
      </c>
      <c r="AN23" s="122">
        <f>IF(OR(E23=Dati!$C$104,E23=Dati!$C$105,E23=Dati!$C$106,E23=Dati!$C$107),1,0)</f>
        <v>1</v>
      </c>
      <c r="AO23" s="110"/>
      <c r="AP23" s="122">
        <f t="shared" si="15"/>
        <v>0</v>
      </c>
      <c r="AQ23" s="122">
        <f t="shared" si="16"/>
        <v>0</v>
      </c>
      <c r="AR23" s="122">
        <f t="shared" si="17"/>
        <v>0</v>
      </c>
      <c r="AS23" s="122">
        <f t="shared" si="18"/>
        <v>0</v>
      </c>
      <c r="AT23" s="122">
        <f t="shared" si="19"/>
        <v>0</v>
      </c>
      <c r="AU23" s="110"/>
      <c r="AV23" s="122">
        <f t="shared" si="20"/>
        <v>0</v>
      </c>
      <c r="AW23" s="122">
        <f t="shared" si="21"/>
        <v>0</v>
      </c>
      <c r="AX23" s="122">
        <f t="shared" si="22"/>
        <v>0</v>
      </c>
      <c r="AY23" s="122">
        <f t="shared" si="23"/>
        <v>0</v>
      </c>
      <c r="AZ23" s="122">
        <f t="shared" si="24"/>
        <v>0</v>
      </c>
      <c r="BA23" s="110"/>
      <c r="BB23" s="122">
        <f t="shared" si="25"/>
        <v>0</v>
      </c>
      <c r="BC23" s="122">
        <f t="shared" si="26"/>
        <v>0</v>
      </c>
      <c r="BD23" s="122">
        <f t="shared" si="27"/>
        <v>0</v>
      </c>
      <c r="BE23" s="122">
        <f t="shared" si="28"/>
        <v>0</v>
      </c>
      <c r="BF23" s="122">
        <f t="shared" si="29"/>
        <v>0</v>
      </c>
      <c r="BG23" s="110"/>
    </row>
    <row r="24" spans="1:59" ht="16.5" thickTop="1" thickBot="1" x14ac:dyDescent="0.3">
      <c r="A24" s="10">
        <v>15</v>
      </c>
      <c r="B24" s="103"/>
      <c r="C24" s="103"/>
      <c r="D24" s="100" t="s">
        <v>51</v>
      </c>
      <c r="E24" s="100" t="s">
        <v>198</v>
      </c>
      <c r="F24" s="109" t="s">
        <v>30</v>
      </c>
      <c r="G24" s="151"/>
      <c r="H24" s="151"/>
      <c r="I24" s="19">
        <f>IF(OR(E24=Dati!$C$88,E24=Dati!$C$89,E24=Dati!$C$90,E24=Dati!$C$91,E24=Dati!$C$92,E24=Dati!$C$93,E24=Dati!$C$94,E24=Dati!$C$95,E24=Dati!$C$96,E24=Dati!$C$97,E24=Dati!$C$98,E24=Dati!$C$99,E24=Dati!$C$100,E24=Dati!$C$101,E24=Dati!$C$102,E24=Dati!$C$103,E24=Dati!$C$104,E24=Dati!$C$105,E24=Dati!$C$106,E24=Dati!$C$107),G24*H24,0)</f>
        <v>0</v>
      </c>
      <c r="J24" s="19">
        <f>IF(OR(E24=Dati!$C$69,E24=Dati!$C$70,E24=Dati!$C$71,E24=Dati!$C$72,E24=Dati!$C$73,E24=Dati!$C$74,E24=Dati!$C$75,E24=Dati!$C$76,E24=Dati!$C$77,E24=Dati!$C$78,E24=Dati!$C$79,E24=Dati!$C$80,E24=Dati!$C$81,E24=Dati!$C$82,E24=Dati!$C$83,E24=Dati!$C$84,E24=Dati!$C$85,E24=Dati!$C$86,E24=Dati!$C$87),G24*H24,0)</f>
        <v>0</v>
      </c>
      <c r="K24" s="110"/>
      <c r="L24" s="122">
        <f>IF(D24=Dati!$C$7,1,0)</f>
        <v>0</v>
      </c>
      <c r="M24" s="122">
        <f>IF(D24=Dati!$C$8,1,0)</f>
        <v>1</v>
      </c>
      <c r="N24" s="122">
        <f>IF(D24=Dati!$C$9,1,0)</f>
        <v>0</v>
      </c>
      <c r="O24" s="122">
        <f>IF(D24=Dati!$C$10,1,0)</f>
        <v>0</v>
      </c>
      <c r="P24" s="122">
        <f>IF(D24=Dati!$C$11,1,0)</f>
        <v>0</v>
      </c>
      <c r="Q24" s="110"/>
      <c r="R24" s="122">
        <f t="shared" si="0"/>
        <v>0</v>
      </c>
      <c r="S24" s="122">
        <f t="shared" si="1"/>
        <v>0</v>
      </c>
      <c r="T24" s="122">
        <f t="shared" si="2"/>
        <v>0</v>
      </c>
      <c r="U24" s="122">
        <f t="shared" si="3"/>
        <v>0</v>
      </c>
      <c r="V24" s="122">
        <f t="shared" si="4"/>
        <v>0</v>
      </c>
      <c r="W24" s="110"/>
      <c r="X24" s="122">
        <f t="shared" si="5"/>
        <v>0</v>
      </c>
      <c r="Y24" s="122">
        <f t="shared" si="6"/>
        <v>0</v>
      </c>
      <c r="Z24" s="122">
        <f t="shared" si="7"/>
        <v>0</v>
      </c>
      <c r="AA24" s="122">
        <f t="shared" si="8"/>
        <v>0</v>
      </c>
      <c r="AB24" s="122">
        <f t="shared" si="9"/>
        <v>0</v>
      </c>
      <c r="AC24" s="110"/>
      <c r="AD24" s="122">
        <f t="shared" si="10"/>
        <v>0</v>
      </c>
      <c r="AE24" s="122">
        <f t="shared" si="11"/>
        <v>0</v>
      </c>
      <c r="AF24" s="122">
        <f t="shared" si="12"/>
        <v>0</v>
      </c>
      <c r="AG24" s="122">
        <f t="shared" si="13"/>
        <v>0</v>
      </c>
      <c r="AH24" s="122">
        <f t="shared" si="14"/>
        <v>0</v>
      </c>
      <c r="AI24" s="110"/>
      <c r="AJ24" s="122">
        <f>IF(OR(E24=Dati!$C$88,E24=Dati!$C$89,E24=Dati!$C$90,E24=Dati!$C$91,E24=Dati!$C$92,E24=Dati!$C$93,E24=Dati!$C$94,E24=Dati!$C$95,E24=Dati!$C$96,E24=Dati!$C$97),1,0)</f>
        <v>0</v>
      </c>
      <c r="AK24" s="122">
        <f>IF(E24=Dati!$C$98,1,0)</f>
        <v>0</v>
      </c>
      <c r="AL24" s="122">
        <f>IF(E24=Dati!$C$99,1,0)</f>
        <v>0</v>
      </c>
      <c r="AM24" s="122">
        <f>IF(OR(E24=Dati!$C$100,E24=Dati!$C$101,E24=Dati!$C$102,E24=Dati!$C$103),1,0)</f>
        <v>0</v>
      </c>
      <c r="AN24" s="122">
        <f>IF(OR(E24=Dati!$C$104,E24=Dati!$C$105,E24=Dati!$C$106,E24=Dati!$C$107),1,0)</f>
        <v>1</v>
      </c>
      <c r="AO24" s="110"/>
      <c r="AP24" s="122">
        <f t="shared" si="15"/>
        <v>0</v>
      </c>
      <c r="AQ24" s="122">
        <f t="shared" si="16"/>
        <v>0</v>
      </c>
      <c r="AR24" s="122">
        <f t="shared" si="17"/>
        <v>0</v>
      </c>
      <c r="AS24" s="122">
        <f t="shared" si="18"/>
        <v>0</v>
      </c>
      <c r="AT24" s="122">
        <f t="shared" si="19"/>
        <v>0</v>
      </c>
      <c r="AU24" s="110"/>
      <c r="AV24" s="122">
        <f t="shared" si="20"/>
        <v>0</v>
      </c>
      <c r="AW24" s="122">
        <f t="shared" si="21"/>
        <v>0</v>
      </c>
      <c r="AX24" s="122">
        <f t="shared" si="22"/>
        <v>0</v>
      </c>
      <c r="AY24" s="122">
        <f t="shared" si="23"/>
        <v>0</v>
      </c>
      <c r="AZ24" s="122">
        <f t="shared" si="24"/>
        <v>0</v>
      </c>
      <c r="BA24" s="110"/>
      <c r="BB24" s="122">
        <f t="shared" si="25"/>
        <v>0</v>
      </c>
      <c r="BC24" s="122">
        <f t="shared" si="26"/>
        <v>0</v>
      </c>
      <c r="BD24" s="122">
        <f t="shared" si="27"/>
        <v>0</v>
      </c>
      <c r="BE24" s="122">
        <f t="shared" si="28"/>
        <v>0</v>
      </c>
      <c r="BF24" s="122">
        <f t="shared" si="29"/>
        <v>0</v>
      </c>
      <c r="BG24" s="110"/>
    </row>
    <row r="25" spans="1:59" ht="16.5" thickTop="1" thickBot="1" x14ac:dyDescent="0.3">
      <c r="A25" s="10">
        <v>16</v>
      </c>
      <c r="B25" s="103"/>
      <c r="C25" s="103"/>
      <c r="D25" s="100" t="s">
        <v>51</v>
      </c>
      <c r="E25" s="100" t="s">
        <v>198</v>
      </c>
      <c r="F25" s="109" t="s">
        <v>30</v>
      </c>
      <c r="G25" s="151"/>
      <c r="H25" s="151"/>
      <c r="I25" s="19">
        <f>IF(OR(E25=Dati!$C$88,E25=Dati!$C$89,E25=Dati!$C$90,E25=Dati!$C$91,E25=Dati!$C$92,E25=Dati!$C$93,E25=Dati!$C$94,E25=Dati!$C$95,E25=Dati!$C$96,E25=Dati!$C$97,E25=Dati!$C$98,E25=Dati!$C$99,E25=Dati!$C$100,E25=Dati!$C$101,E25=Dati!$C$102,E25=Dati!$C$103,E25=Dati!$C$104,E25=Dati!$C$105,E25=Dati!$C$106,E25=Dati!$C$107),G25*H25,0)</f>
        <v>0</v>
      </c>
      <c r="J25" s="19">
        <f>IF(OR(E25=Dati!$C$69,E25=Dati!$C$70,E25=Dati!$C$71,E25=Dati!$C$72,E25=Dati!$C$73,E25=Dati!$C$74,E25=Dati!$C$75,E25=Dati!$C$76,E25=Dati!$C$77,E25=Dati!$C$78,E25=Dati!$C$79,E25=Dati!$C$80,E25=Dati!$C$81,E25=Dati!$C$82,E25=Dati!$C$83,E25=Dati!$C$84,E25=Dati!$C$85,E25=Dati!$C$86,E25=Dati!$C$87),G25*H25,0)</f>
        <v>0</v>
      </c>
      <c r="K25" s="110"/>
      <c r="L25" s="122">
        <f>IF(D25=Dati!$C$7,1,0)</f>
        <v>0</v>
      </c>
      <c r="M25" s="122">
        <f>IF(D25=Dati!$C$8,1,0)</f>
        <v>1</v>
      </c>
      <c r="N25" s="122">
        <f>IF(D25=Dati!$C$9,1,0)</f>
        <v>0</v>
      </c>
      <c r="O25" s="122">
        <f>IF(D25=Dati!$C$10,1,0)</f>
        <v>0</v>
      </c>
      <c r="P25" s="122">
        <f>IF(D25=Dati!$C$11,1,0)</f>
        <v>0</v>
      </c>
      <c r="Q25" s="110"/>
      <c r="R25" s="122">
        <f t="shared" si="0"/>
        <v>0</v>
      </c>
      <c r="S25" s="122">
        <f t="shared" si="1"/>
        <v>0</v>
      </c>
      <c r="T25" s="122">
        <f t="shared" si="2"/>
        <v>0</v>
      </c>
      <c r="U25" s="122">
        <f t="shared" si="3"/>
        <v>0</v>
      </c>
      <c r="V25" s="122">
        <f t="shared" si="4"/>
        <v>0</v>
      </c>
      <c r="W25" s="110"/>
      <c r="X25" s="122">
        <f t="shared" si="5"/>
        <v>0</v>
      </c>
      <c r="Y25" s="122">
        <f t="shared" si="6"/>
        <v>0</v>
      </c>
      <c r="Z25" s="122">
        <f t="shared" si="7"/>
        <v>0</v>
      </c>
      <c r="AA25" s="122">
        <f t="shared" si="8"/>
        <v>0</v>
      </c>
      <c r="AB25" s="122">
        <f t="shared" si="9"/>
        <v>0</v>
      </c>
      <c r="AC25" s="110"/>
      <c r="AD25" s="122">
        <f t="shared" si="10"/>
        <v>0</v>
      </c>
      <c r="AE25" s="122">
        <f t="shared" si="11"/>
        <v>0</v>
      </c>
      <c r="AF25" s="122">
        <f t="shared" si="12"/>
        <v>0</v>
      </c>
      <c r="AG25" s="122">
        <f t="shared" si="13"/>
        <v>0</v>
      </c>
      <c r="AH25" s="122">
        <f t="shared" si="14"/>
        <v>0</v>
      </c>
      <c r="AI25" s="110"/>
      <c r="AJ25" s="122">
        <f>IF(OR(E25=Dati!$C$88,E25=Dati!$C$89,E25=Dati!$C$90,E25=Dati!$C$91,E25=Dati!$C$92,E25=Dati!$C$93,E25=Dati!$C$94,E25=Dati!$C$95,E25=Dati!$C$96,E25=Dati!$C$97),1,0)</f>
        <v>0</v>
      </c>
      <c r="AK25" s="122">
        <f>IF(E25=Dati!$C$98,1,0)</f>
        <v>0</v>
      </c>
      <c r="AL25" s="122">
        <f>IF(E25=Dati!$C$99,1,0)</f>
        <v>0</v>
      </c>
      <c r="AM25" s="122">
        <f>IF(OR(E25=Dati!$C$100,E25=Dati!$C$101,E25=Dati!$C$102,E25=Dati!$C$103),1,0)</f>
        <v>0</v>
      </c>
      <c r="AN25" s="122">
        <f>IF(OR(E25=Dati!$C$104,E25=Dati!$C$105,E25=Dati!$C$106,E25=Dati!$C$107),1,0)</f>
        <v>1</v>
      </c>
      <c r="AO25" s="110"/>
      <c r="AP25" s="122">
        <f t="shared" si="15"/>
        <v>0</v>
      </c>
      <c r="AQ25" s="122">
        <f t="shared" si="16"/>
        <v>0</v>
      </c>
      <c r="AR25" s="122">
        <f t="shared" si="17"/>
        <v>0</v>
      </c>
      <c r="AS25" s="122">
        <f t="shared" si="18"/>
        <v>0</v>
      </c>
      <c r="AT25" s="122">
        <f t="shared" si="19"/>
        <v>0</v>
      </c>
      <c r="AU25" s="110"/>
      <c r="AV25" s="122">
        <f t="shared" si="20"/>
        <v>0</v>
      </c>
      <c r="AW25" s="122">
        <f t="shared" si="21"/>
        <v>0</v>
      </c>
      <c r="AX25" s="122">
        <f t="shared" si="22"/>
        <v>0</v>
      </c>
      <c r="AY25" s="122">
        <f t="shared" si="23"/>
        <v>0</v>
      </c>
      <c r="AZ25" s="122">
        <f t="shared" si="24"/>
        <v>0</v>
      </c>
      <c r="BA25" s="110"/>
      <c r="BB25" s="122">
        <f t="shared" si="25"/>
        <v>0</v>
      </c>
      <c r="BC25" s="122">
        <f t="shared" si="26"/>
        <v>0</v>
      </c>
      <c r="BD25" s="122">
        <f t="shared" si="27"/>
        <v>0</v>
      </c>
      <c r="BE25" s="122">
        <f t="shared" si="28"/>
        <v>0</v>
      </c>
      <c r="BF25" s="122">
        <f t="shared" si="29"/>
        <v>0</v>
      </c>
      <c r="BG25" s="110"/>
    </row>
    <row r="26" spans="1:59" ht="16.5" thickTop="1" thickBot="1" x14ac:dyDescent="0.3">
      <c r="A26" s="10">
        <v>17</v>
      </c>
      <c r="B26" s="103"/>
      <c r="C26" s="103"/>
      <c r="D26" s="100" t="s">
        <v>51</v>
      </c>
      <c r="E26" s="100" t="s">
        <v>198</v>
      </c>
      <c r="F26" s="109" t="s">
        <v>30</v>
      </c>
      <c r="G26" s="151"/>
      <c r="H26" s="151"/>
      <c r="I26" s="19">
        <f>IF(OR(E26=Dati!$C$88,E26=Dati!$C$89,E26=Dati!$C$90,E26=Dati!$C$91,E26=Dati!$C$92,E26=Dati!$C$93,E26=Dati!$C$94,E26=Dati!$C$95,E26=Dati!$C$96,E26=Dati!$C$97,E26=Dati!$C$98,E26=Dati!$C$99,E26=Dati!$C$100,E26=Dati!$C$101,E26=Dati!$C$102,E26=Dati!$C$103,E26=Dati!$C$104,E26=Dati!$C$105,E26=Dati!$C$106,E26=Dati!$C$107),G26*H26,0)</f>
        <v>0</v>
      </c>
      <c r="J26" s="19">
        <f>IF(OR(E26=Dati!$C$69,E26=Dati!$C$70,E26=Dati!$C$71,E26=Dati!$C$72,E26=Dati!$C$73,E26=Dati!$C$74,E26=Dati!$C$75,E26=Dati!$C$76,E26=Dati!$C$77,E26=Dati!$C$78,E26=Dati!$C$79,E26=Dati!$C$80,E26=Dati!$C$81,E26=Dati!$C$82,E26=Dati!$C$83,E26=Dati!$C$84,E26=Dati!$C$85,E26=Dati!$C$86,E26=Dati!$C$87),G26*H26,0)</f>
        <v>0</v>
      </c>
      <c r="K26" s="110"/>
      <c r="L26" s="122">
        <f>IF(D26=Dati!$C$7,1,0)</f>
        <v>0</v>
      </c>
      <c r="M26" s="122">
        <f>IF(D26=Dati!$C$8,1,0)</f>
        <v>1</v>
      </c>
      <c r="N26" s="122">
        <f>IF(D26=Dati!$C$9,1,0)</f>
        <v>0</v>
      </c>
      <c r="O26" s="122">
        <f>IF(D26=Dati!$C$10,1,0)</f>
        <v>0</v>
      </c>
      <c r="P26" s="122">
        <f>IF(D26=Dati!$C$11,1,0)</f>
        <v>0</v>
      </c>
      <c r="Q26" s="110"/>
      <c r="R26" s="122">
        <f t="shared" si="0"/>
        <v>0</v>
      </c>
      <c r="S26" s="122">
        <f t="shared" si="1"/>
        <v>0</v>
      </c>
      <c r="T26" s="122">
        <f t="shared" si="2"/>
        <v>0</v>
      </c>
      <c r="U26" s="122">
        <f t="shared" si="3"/>
        <v>0</v>
      </c>
      <c r="V26" s="122">
        <f t="shared" si="4"/>
        <v>0</v>
      </c>
      <c r="W26" s="110"/>
      <c r="X26" s="122">
        <f t="shared" si="5"/>
        <v>0</v>
      </c>
      <c r="Y26" s="122">
        <f t="shared" si="6"/>
        <v>0</v>
      </c>
      <c r="Z26" s="122">
        <f t="shared" si="7"/>
        <v>0</v>
      </c>
      <c r="AA26" s="122">
        <f t="shared" si="8"/>
        <v>0</v>
      </c>
      <c r="AB26" s="122">
        <f t="shared" si="9"/>
        <v>0</v>
      </c>
      <c r="AC26" s="110"/>
      <c r="AD26" s="122">
        <f t="shared" si="10"/>
        <v>0</v>
      </c>
      <c r="AE26" s="122">
        <f t="shared" si="11"/>
        <v>0</v>
      </c>
      <c r="AF26" s="122">
        <f t="shared" si="12"/>
        <v>0</v>
      </c>
      <c r="AG26" s="122">
        <f t="shared" si="13"/>
        <v>0</v>
      </c>
      <c r="AH26" s="122">
        <f t="shared" si="14"/>
        <v>0</v>
      </c>
      <c r="AI26" s="110"/>
      <c r="AJ26" s="122">
        <f>IF(OR(E26=Dati!$C$88,E26=Dati!$C$89,E26=Dati!$C$90,E26=Dati!$C$91,E26=Dati!$C$92,E26=Dati!$C$93,E26=Dati!$C$94,E26=Dati!$C$95,E26=Dati!$C$96,E26=Dati!$C$97),1,0)</f>
        <v>0</v>
      </c>
      <c r="AK26" s="122">
        <f>IF(E26=Dati!$C$98,1,0)</f>
        <v>0</v>
      </c>
      <c r="AL26" s="122">
        <f>IF(E26=Dati!$C$99,1,0)</f>
        <v>0</v>
      </c>
      <c r="AM26" s="122">
        <f>IF(OR(E26=Dati!$C$100,E26=Dati!$C$101,E26=Dati!$C$102,E26=Dati!$C$103),1,0)</f>
        <v>0</v>
      </c>
      <c r="AN26" s="122">
        <f>IF(OR(E26=Dati!$C$104,E26=Dati!$C$105,E26=Dati!$C$106,E26=Dati!$C$107),1,0)</f>
        <v>1</v>
      </c>
      <c r="AO26" s="110"/>
      <c r="AP26" s="122">
        <f t="shared" si="15"/>
        <v>0</v>
      </c>
      <c r="AQ26" s="122">
        <f t="shared" si="16"/>
        <v>0</v>
      </c>
      <c r="AR26" s="122">
        <f t="shared" si="17"/>
        <v>0</v>
      </c>
      <c r="AS26" s="122">
        <f t="shared" si="18"/>
        <v>0</v>
      </c>
      <c r="AT26" s="122">
        <f t="shared" si="19"/>
        <v>0</v>
      </c>
      <c r="AU26" s="110"/>
      <c r="AV26" s="122">
        <f t="shared" si="20"/>
        <v>0</v>
      </c>
      <c r="AW26" s="122">
        <f t="shared" si="21"/>
        <v>0</v>
      </c>
      <c r="AX26" s="122">
        <f t="shared" si="22"/>
        <v>0</v>
      </c>
      <c r="AY26" s="122">
        <f t="shared" si="23"/>
        <v>0</v>
      </c>
      <c r="AZ26" s="122">
        <f t="shared" si="24"/>
        <v>0</v>
      </c>
      <c r="BA26" s="110"/>
      <c r="BB26" s="122">
        <f t="shared" si="25"/>
        <v>0</v>
      </c>
      <c r="BC26" s="122">
        <f t="shared" si="26"/>
        <v>0</v>
      </c>
      <c r="BD26" s="122">
        <f t="shared" si="27"/>
        <v>0</v>
      </c>
      <c r="BE26" s="122">
        <f t="shared" si="28"/>
        <v>0</v>
      </c>
      <c r="BF26" s="122">
        <f t="shared" si="29"/>
        <v>0</v>
      </c>
      <c r="BG26" s="110"/>
    </row>
    <row r="27" spans="1:59" ht="16.5" thickTop="1" thickBot="1" x14ac:dyDescent="0.3">
      <c r="A27" s="10">
        <v>18</v>
      </c>
      <c r="B27" s="103"/>
      <c r="C27" s="103"/>
      <c r="D27" s="100" t="s">
        <v>51</v>
      </c>
      <c r="E27" s="100" t="s">
        <v>198</v>
      </c>
      <c r="F27" s="109" t="s">
        <v>30</v>
      </c>
      <c r="G27" s="151"/>
      <c r="H27" s="151"/>
      <c r="I27" s="19">
        <f>IF(OR(E27=Dati!$C$88,E27=Dati!$C$89,E27=Dati!$C$90,E27=Dati!$C$91,E27=Dati!$C$92,E27=Dati!$C$93,E27=Dati!$C$94,E27=Dati!$C$95,E27=Dati!$C$96,E27=Dati!$C$97,E27=Dati!$C$98,E27=Dati!$C$99,E27=Dati!$C$100,E27=Dati!$C$101,E27=Dati!$C$102,E27=Dati!$C$103,E27=Dati!$C$104,E27=Dati!$C$105,E27=Dati!$C$106,E27=Dati!$C$107),G27*H27,0)</f>
        <v>0</v>
      </c>
      <c r="J27" s="19">
        <f>IF(OR(E27=Dati!$C$69,E27=Dati!$C$70,E27=Dati!$C$71,E27=Dati!$C$72,E27=Dati!$C$73,E27=Dati!$C$74,E27=Dati!$C$75,E27=Dati!$C$76,E27=Dati!$C$77,E27=Dati!$C$78,E27=Dati!$C$79,E27=Dati!$C$80,E27=Dati!$C$81,E27=Dati!$C$82,E27=Dati!$C$83,E27=Dati!$C$84,E27=Dati!$C$85,E27=Dati!$C$86,E27=Dati!$C$87),G27*H27,0)</f>
        <v>0</v>
      </c>
      <c r="K27" s="110"/>
      <c r="L27" s="122">
        <f>IF(D27=Dati!$C$7,1,0)</f>
        <v>0</v>
      </c>
      <c r="M27" s="122">
        <f>IF(D27=Dati!$C$8,1,0)</f>
        <v>1</v>
      </c>
      <c r="N27" s="122">
        <f>IF(D27=Dati!$C$9,1,0)</f>
        <v>0</v>
      </c>
      <c r="O27" s="122">
        <f>IF(D27=Dati!$C$10,1,0)</f>
        <v>0</v>
      </c>
      <c r="P27" s="122">
        <f>IF(D27=Dati!$C$11,1,0)</f>
        <v>0</v>
      </c>
      <c r="Q27" s="110"/>
      <c r="R27" s="122">
        <f t="shared" si="0"/>
        <v>0</v>
      </c>
      <c r="S27" s="122">
        <f t="shared" si="1"/>
        <v>0</v>
      </c>
      <c r="T27" s="122">
        <f t="shared" si="2"/>
        <v>0</v>
      </c>
      <c r="U27" s="122">
        <f t="shared" si="3"/>
        <v>0</v>
      </c>
      <c r="V27" s="122">
        <f t="shared" si="4"/>
        <v>0</v>
      </c>
      <c r="W27" s="110"/>
      <c r="X27" s="122">
        <f t="shared" si="5"/>
        <v>0</v>
      </c>
      <c r="Y27" s="122">
        <f t="shared" si="6"/>
        <v>0</v>
      </c>
      <c r="Z27" s="122">
        <f t="shared" si="7"/>
        <v>0</v>
      </c>
      <c r="AA27" s="122">
        <f t="shared" si="8"/>
        <v>0</v>
      </c>
      <c r="AB27" s="122">
        <f t="shared" si="9"/>
        <v>0</v>
      </c>
      <c r="AC27" s="110"/>
      <c r="AD27" s="122">
        <f t="shared" si="10"/>
        <v>0</v>
      </c>
      <c r="AE27" s="122">
        <f t="shared" si="11"/>
        <v>0</v>
      </c>
      <c r="AF27" s="122">
        <f t="shared" si="12"/>
        <v>0</v>
      </c>
      <c r="AG27" s="122">
        <f t="shared" si="13"/>
        <v>0</v>
      </c>
      <c r="AH27" s="122">
        <f t="shared" si="14"/>
        <v>0</v>
      </c>
      <c r="AI27" s="110"/>
      <c r="AJ27" s="122">
        <f>IF(OR(E27=Dati!$C$88,E27=Dati!$C$89,E27=Dati!$C$90,E27=Dati!$C$91,E27=Dati!$C$92,E27=Dati!$C$93,E27=Dati!$C$94,E27=Dati!$C$95,E27=Dati!$C$96,E27=Dati!$C$97),1,0)</f>
        <v>0</v>
      </c>
      <c r="AK27" s="122">
        <f>IF(E27=Dati!$C$98,1,0)</f>
        <v>0</v>
      </c>
      <c r="AL27" s="122">
        <f>IF(E27=Dati!$C$99,1,0)</f>
        <v>0</v>
      </c>
      <c r="AM27" s="122">
        <f>IF(OR(E27=Dati!$C$100,E27=Dati!$C$101,E27=Dati!$C$102,E27=Dati!$C$103),1,0)</f>
        <v>0</v>
      </c>
      <c r="AN27" s="122">
        <f>IF(OR(E27=Dati!$C$104,E27=Dati!$C$105,E27=Dati!$C$106,E27=Dati!$C$107),1,0)</f>
        <v>1</v>
      </c>
      <c r="AO27" s="110"/>
      <c r="AP27" s="122">
        <f t="shared" si="15"/>
        <v>0</v>
      </c>
      <c r="AQ27" s="122">
        <f t="shared" si="16"/>
        <v>0</v>
      </c>
      <c r="AR27" s="122">
        <f t="shared" si="17"/>
        <v>0</v>
      </c>
      <c r="AS27" s="122">
        <f t="shared" si="18"/>
        <v>0</v>
      </c>
      <c r="AT27" s="122">
        <f t="shared" si="19"/>
        <v>0</v>
      </c>
      <c r="AU27" s="110"/>
      <c r="AV27" s="122">
        <f t="shared" si="20"/>
        <v>0</v>
      </c>
      <c r="AW27" s="122">
        <f t="shared" si="21"/>
        <v>0</v>
      </c>
      <c r="AX27" s="122">
        <f t="shared" si="22"/>
        <v>0</v>
      </c>
      <c r="AY27" s="122">
        <f t="shared" si="23"/>
        <v>0</v>
      </c>
      <c r="AZ27" s="122">
        <f t="shared" si="24"/>
        <v>0</v>
      </c>
      <c r="BA27" s="110"/>
      <c r="BB27" s="122">
        <f t="shared" si="25"/>
        <v>0</v>
      </c>
      <c r="BC27" s="122">
        <f t="shared" si="26"/>
        <v>0</v>
      </c>
      <c r="BD27" s="122">
        <f t="shared" si="27"/>
        <v>0</v>
      </c>
      <c r="BE27" s="122">
        <f t="shared" si="28"/>
        <v>0</v>
      </c>
      <c r="BF27" s="122">
        <f t="shared" si="29"/>
        <v>0</v>
      </c>
      <c r="BG27" s="110"/>
    </row>
    <row r="28" spans="1:59" ht="16.5" thickTop="1" thickBot="1" x14ac:dyDescent="0.3">
      <c r="A28" s="10">
        <v>19</v>
      </c>
      <c r="B28" s="103"/>
      <c r="C28" s="103"/>
      <c r="D28" s="100" t="s">
        <v>51</v>
      </c>
      <c r="E28" s="100" t="s">
        <v>198</v>
      </c>
      <c r="F28" s="109" t="s">
        <v>30</v>
      </c>
      <c r="G28" s="151"/>
      <c r="H28" s="151"/>
      <c r="I28" s="19">
        <f>IF(OR(E28=Dati!$C$88,E28=Dati!$C$89,E28=Dati!$C$90,E28=Dati!$C$91,E28=Dati!$C$92,E28=Dati!$C$93,E28=Dati!$C$94,E28=Dati!$C$95,E28=Dati!$C$96,E28=Dati!$C$97,E28=Dati!$C$98,E28=Dati!$C$99,E28=Dati!$C$100,E28=Dati!$C$101,E28=Dati!$C$102,E28=Dati!$C$103,E28=Dati!$C$104,E28=Dati!$C$105,E28=Dati!$C$106,E28=Dati!$C$107),G28*H28,0)</f>
        <v>0</v>
      </c>
      <c r="J28" s="19">
        <f>IF(OR(E28=Dati!$C$69,E28=Dati!$C$70,E28=Dati!$C$71,E28=Dati!$C$72,E28=Dati!$C$73,E28=Dati!$C$74,E28=Dati!$C$75,E28=Dati!$C$76,E28=Dati!$C$77,E28=Dati!$C$78,E28=Dati!$C$79,E28=Dati!$C$80,E28=Dati!$C$81,E28=Dati!$C$82,E28=Dati!$C$83,E28=Dati!$C$84,E28=Dati!$C$85,E28=Dati!$C$86,E28=Dati!$C$87),G28*H28,0)</f>
        <v>0</v>
      </c>
      <c r="K28" s="110"/>
      <c r="L28" s="122">
        <f>IF(D28=Dati!$C$7,1,0)</f>
        <v>0</v>
      </c>
      <c r="M28" s="122">
        <f>IF(D28=Dati!$C$8,1,0)</f>
        <v>1</v>
      </c>
      <c r="N28" s="122">
        <f>IF(D28=Dati!$C$9,1,0)</f>
        <v>0</v>
      </c>
      <c r="O28" s="122">
        <f>IF(D28=Dati!$C$10,1,0)</f>
        <v>0</v>
      </c>
      <c r="P28" s="122">
        <f>IF(D28=Dati!$C$11,1,0)</f>
        <v>0</v>
      </c>
      <c r="Q28" s="110"/>
      <c r="R28" s="122">
        <f t="shared" si="0"/>
        <v>0</v>
      </c>
      <c r="S28" s="122">
        <f t="shared" si="1"/>
        <v>0</v>
      </c>
      <c r="T28" s="122">
        <f t="shared" si="2"/>
        <v>0</v>
      </c>
      <c r="U28" s="122">
        <f t="shared" si="3"/>
        <v>0</v>
      </c>
      <c r="V28" s="122">
        <f t="shared" si="4"/>
        <v>0</v>
      </c>
      <c r="W28" s="110"/>
      <c r="X28" s="122">
        <f t="shared" si="5"/>
        <v>0</v>
      </c>
      <c r="Y28" s="122">
        <f t="shared" si="6"/>
        <v>0</v>
      </c>
      <c r="Z28" s="122">
        <f t="shared" si="7"/>
        <v>0</v>
      </c>
      <c r="AA28" s="122">
        <f t="shared" si="8"/>
        <v>0</v>
      </c>
      <c r="AB28" s="122">
        <f t="shared" si="9"/>
        <v>0</v>
      </c>
      <c r="AC28" s="110"/>
      <c r="AD28" s="122">
        <f t="shared" si="10"/>
        <v>0</v>
      </c>
      <c r="AE28" s="122">
        <f t="shared" si="11"/>
        <v>0</v>
      </c>
      <c r="AF28" s="122">
        <f t="shared" si="12"/>
        <v>0</v>
      </c>
      <c r="AG28" s="122">
        <f t="shared" si="13"/>
        <v>0</v>
      </c>
      <c r="AH28" s="122">
        <f t="shared" si="14"/>
        <v>0</v>
      </c>
      <c r="AI28" s="110"/>
      <c r="AJ28" s="122">
        <f>IF(OR(E28=Dati!$C$88,E28=Dati!$C$89,E28=Dati!$C$90,E28=Dati!$C$91,E28=Dati!$C$92,E28=Dati!$C$93,E28=Dati!$C$94,E28=Dati!$C$95,E28=Dati!$C$96,E28=Dati!$C$97),1,0)</f>
        <v>0</v>
      </c>
      <c r="AK28" s="122">
        <f>IF(E28=Dati!$C$98,1,0)</f>
        <v>0</v>
      </c>
      <c r="AL28" s="122">
        <f>IF(E28=Dati!$C$99,1,0)</f>
        <v>0</v>
      </c>
      <c r="AM28" s="122">
        <f>IF(OR(E28=Dati!$C$100,E28=Dati!$C$101,E28=Dati!$C$102,E28=Dati!$C$103),1,0)</f>
        <v>0</v>
      </c>
      <c r="AN28" s="122">
        <f>IF(OR(E28=Dati!$C$104,E28=Dati!$C$105,E28=Dati!$C$106,E28=Dati!$C$107),1,0)</f>
        <v>1</v>
      </c>
      <c r="AO28" s="110"/>
      <c r="AP28" s="122">
        <f t="shared" si="15"/>
        <v>0</v>
      </c>
      <c r="AQ28" s="122">
        <f t="shared" si="16"/>
        <v>0</v>
      </c>
      <c r="AR28" s="122">
        <f t="shared" si="17"/>
        <v>0</v>
      </c>
      <c r="AS28" s="122">
        <f t="shared" si="18"/>
        <v>0</v>
      </c>
      <c r="AT28" s="122">
        <f t="shared" si="19"/>
        <v>0</v>
      </c>
      <c r="AU28" s="110"/>
      <c r="AV28" s="122">
        <f t="shared" si="20"/>
        <v>0</v>
      </c>
      <c r="AW28" s="122">
        <f t="shared" si="21"/>
        <v>0</v>
      </c>
      <c r="AX28" s="122">
        <f t="shared" si="22"/>
        <v>0</v>
      </c>
      <c r="AY28" s="122">
        <f t="shared" si="23"/>
        <v>0</v>
      </c>
      <c r="AZ28" s="122">
        <f t="shared" si="24"/>
        <v>0</v>
      </c>
      <c r="BA28" s="110"/>
      <c r="BB28" s="122">
        <f t="shared" si="25"/>
        <v>0</v>
      </c>
      <c r="BC28" s="122">
        <f t="shared" si="26"/>
        <v>0</v>
      </c>
      <c r="BD28" s="122">
        <f t="shared" si="27"/>
        <v>0</v>
      </c>
      <c r="BE28" s="122">
        <f t="shared" si="28"/>
        <v>0</v>
      </c>
      <c r="BF28" s="122">
        <f t="shared" si="29"/>
        <v>0</v>
      </c>
      <c r="BG28" s="110"/>
    </row>
    <row r="29" spans="1:59" ht="16.5" thickTop="1" thickBot="1" x14ac:dyDescent="0.3">
      <c r="A29" s="10">
        <v>20</v>
      </c>
      <c r="B29" s="103"/>
      <c r="C29" s="103"/>
      <c r="D29" s="100" t="s">
        <v>51</v>
      </c>
      <c r="E29" s="100" t="s">
        <v>198</v>
      </c>
      <c r="F29" s="109" t="s">
        <v>30</v>
      </c>
      <c r="G29" s="151"/>
      <c r="H29" s="151"/>
      <c r="I29" s="19">
        <f>IF(OR(E29=Dati!$C$88,E29=Dati!$C$89,E29=Dati!$C$90,E29=Dati!$C$91,E29=Dati!$C$92,E29=Dati!$C$93,E29=Dati!$C$94,E29=Dati!$C$95,E29=Dati!$C$96,E29=Dati!$C$97,E29=Dati!$C$98,E29=Dati!$C$99,E29=Dati!$C$100,E29=Dati!$C$101,E29=Dati!$C$102,E29=Dati!$C$103,E29=Dati!$C$104,E29=Dati!$C$105,E29=Dati!$C$106,E29=Dati!$C$107),G29*H29,0)</f>
        <v>0</v>
      </c>
      <c r="J29" s="19">
        <f>IF(OR(E29=Dati!$C$69,E29=Dati!$C$70,E29=Dati!$C$71,E29=Dati!$C$72,E29=Dati!$C$73,E29=Dati!$C$74,E29=Dati!$C$75,E29=Dati!$C$76,E29=Dati!$C$77,E29=Dati!$C$78,E29=Dati!$C$79,E29=Dati!$C$80,E29=Dati!$C$81,E29=Dati!$C$82,E29=Dati!$C$83,E29=Dati!$C$84,E29=Dati!$C$85,E29=Dati!$C$86,E29=Dati!$C$87),G29*H29,0)</f>
        <v>0</v>
      </c>
      <c r="K29" s="110"/>
      <c r="L29" s="122">
        <f>IF(D29=Dati!$C$7,1,0)</f>
        <v>0</v>
      </c>
      <c r="M29" s="122">
        <f>IF(D29=Dati!$C$8,1,0)</f>
        <v>1</v>
      </c>
      <c r="N29" s="122">
        <f>IF(D29=Dati!$C$9,1,0)</f>
        <v>0</v>
      </c>
      <c r="O29" s="122">
        <f>IF(D29=Dati!$C$10,1,0)</f>
        <v>0</v>
      </c>
      <c r="P29" s="122">
        <f>IF(D29=Dati!$C$11,1,0)</f>
        <v>0</v>
      </c>
      <c r="Q29" s="110"/>
      <c r="R29" s="122">
        <f t="shared" si="0"/>
        <v>0</v>
      </c>
      <c r="S29" s="122">
        <f t="shared" si="1"/>
        <v>0</v>
      </c>
      <c r="T29" s="122">
        <f t="shared" si="2"/>
        <v>0</v>
      </c>
      <c r="U29" s="122">
        <f t="shared" si="3"/>
        <v>0</v>
      </c>
      <c r="V29" s="122">
        <f t="shared" si="4"/>
        <v>0</v>
      </c>
      <c r="W29" s="110"/>
      <c r="X29" s="122">
        <f t="shared" si="5"/>
        <v>0</v>
      </c>
      <c r="Y29" s="122">
        <f t="shared" si="6"/>
        <v>0</v>
      </c>
      <c r="Z29" s="122">
        <f t="shared" si="7"/>
        <v>0</v>
      </c>
      <c r="AA29" s="122">
        <f t="shared" si="8"/>
        <v>0</v>
      </c>
      <c r="AB29" s="122">
        <f t="shared" si="9"/>
        <v>0</v>
      </c>
      <c r="AC29" s="110"/>
      <c r="AD29" s="122">
        <f t="shared" si="10"/>
        <v>0</v>
      </c>
      <c r="AE29" s="122">
        <f t="shared" si="11"/>
        <v>0</v>
      </c>
      <c r="AF29" s="122">
        <f t="shared" si="12"/>
        <v>0</v>
      </c>
      <c r="AG29" s="122">
        <f t="shared" si="13"/>
        <v>0</v>
      </c>
      <c r="AH29" s="122">
        <f t="shared" si="14"/>
        <v>0</v>
      </c>
      <c r="AI29" s="110"/>
      <c r="AJ29" s="122">
        <f>IF(OR(E29=Dati!$C$88,E29=Dati!$C$89,E29=Dati!$C$90,E29=Dati!$C$91,E29=Dati!$C$92,E29=Dati!$C$93,E29=Dati!$C$94,E29=Dati!$C$95,E29=Dati!$C$96,E29=Dati!$C$97),1,0)</f>
        <v>0</v>
      </c>
      <c r="AK29" s="122">
        <f>IF(E29=Dati!$C$98,1,0)</f>
        <v>0</v>
      </c>
      <c r="AL29" s="122">
        <f>IF(E29=Dati!$C$99,1,0)</f>
        <v>0</v>
      </c>
      <c r="AM29" s="122">
        <f>IF(OR(E29=Dati!$C$100,E29=Dati!$C$101,E29=Dati!$C$102,E29=Dati!$C$103),1,0)</f>
        <v>0</v>
      </c>
      <c r="AN29" s="122">
        <f>IF(OR(E29=Dati!$C$104,E29=Dati!$C$105,E29=Dati!$C$106,E29=Dati!$C$107),1,0)</f>
        <v>1</v>
      </c>
      <c r="AO29" s="110"/>
      <c r="AP29" s="122">
        <f t="shared" si="15"/>
        <v>0</v>
      </c>
      <c r="AQ29" s="122">
        <f t="shared" si="16"/>
        <v>0</v>
      </c>
      <c r="AR29" s="122">
        <f t="shared" si="17"/>
        <v>0</v>
      </c>
      <c r="AS29" s="122">
        <f t="shared" si="18"/>
        <v>0</v>
      </c>
      <c r="AT29" s="122">
        <f t="shared" si="19"/>
        <v>0</v>
      </c>
      <c r="AU29" s="110"/>
      <c r="AV29" s="122">
        <f t="shared" si="20"/>
        <v>0</v>
      </c>
      <c r="AW29" s="122">
        <f t="shared" si="21"/>
        <v>0</v>
      </c>
      <c r="AX29" s="122">
        <f t="shared" si="22"/>
        <v>0</v>
      </c>
      <c r="AY29" s="122">
        <f t="shared" si="23"/>
        <v>0</v>
      </c>
      <c r="AZ29" s="122">
        <f t="shared" si="24"/>
        <v>0</v>
      </c>
      <c r="BA29" s="110"/>
      <c r="BB29" s="122">
        <f t="shared" si="25"/>
        <v>0</v>
      </c>
      <c r="BC29" s="122">
        <f t="shared" si="26"/>
        <v>0</v>
      </c>
      <c r="BD29" s="122">
        <f t="shared" si="27"/>
        <v>0</v>
      </c>
      <c r="BE29" s="122">
        <f t="shared" si="28"/>
        <v>0</v>
      </c>
      <c r="BF29" s="122">
        <f t="shared" si="29"/>
        <v>0</v>
      </c>
      <c r="BG29" s="110"/>
    </row>
    <row r="30" spans="1:59" ht="16.5" thickTop="1" thickBot="1" x14ac:dyDescent="0.3">
      <c r="A30" s="10">
        <v>21</v>
      </c>
      <c r="B30" s="103"/>
      <c r="C30" s="103"/>
      <c r="D30" s="100" t="s">
        <v>51</v>
      </c>
      <c r="E30" s="100" t="s">
        <v>198</v>
      </c>
      <c r="F30" s="109" t="s">
        <v>30</v>
      </c>
      <c r="G30" s="151"/>
      <c r="H30" s="151"/>
      <c r="I30" s="19">
        <f>IF(OR(E30=Dati!$C$88,E30=Dati!$C$89,E30=Dati!$C$90,E30=Dati!$C$91,E30=Dati!$C$92,E30=Dati!$C$93,E30=Dati!$C$94,E30=Dati!$C$95,E30=Dati!$C$96,E30=Dati!$C$97,E30=Dati!$C$98,E30=Dati!$C$99,E30=Dati!$C$100,E30=Dati!$C$101,E30=Dati!$C$102,E30=Dati!$C$103,E30=Dati!$C$104,E30=Dati!$C$105,E30=Dati!$C$106,E30=Dati!$C$107),G30*H30,0)</f>
        <v>0</v>
      </c>
      <c r="J30" s="19">
        <f>IF(OR(E30=Dati!$C$69,E30=Dati!$C$70,E30=Dati!$C$71,E30=Dati!$C$72,E30=Dati!$C$73,E30=Dati!$C$74,E30=Dati!$C$75,E30=Dati!$C$76,E30=Dati!$C$77,E30=Dati!$C$78,E30=Dati!$C$79,E30=Dati!$C$80,E30=Dati!$C$81,E30=Dati!$C$82,E30=Dati!$C$83,E30=Dati!$C$84,E30=Dati!$C$85,E30=Dati!$C$86,E30=Dati!$C$87),G30*H30,0)</f>
        <v>0</v>
      </c>
      <c r="K30" s="110"/>
      <c r="L30" s="122">
        <f>IF(D30=Dati!$C$7,1,0)</f>
        <v>0</v>
      </c>
      <c r="M30" s="122">
        <f>IF(D30=Dati!$C$8,1,0)</f>
        <v>1</v>
      </c>
      <c r="N30" s="122">
        <f>IF(D30=Dati!$C$9,1,0)</f>
        <v>0</v>
      </c>
      <c r="O30" s="122">
        <f>IF(D30=Dati!$C$10,1,0)</f>
        <v>0</v>
      </c>
      <c r="P30" s="122">
        <f>IF(D30=Dati!$C$11,1,0)</f>
        <v>0</v>
      </c>
      <c r="Q30" s="110"/>
      <c r="R30" s="122">
        <f t="shared" si="0"/>
        <v>0</v>
      </c>
      <c r="S30" s="122">
        <f t="shared" si="1"/>
        <v>0</v>
      </c>
      <c r="T30" s="122">
        <f t="shared" si="2"/>
        <v>0</v>
      </c>
      <c r="U30" s="122">
        <f t="shared" si="3"/>
        <v>0</v>
      </c>
      <c r="V30" s="122">
        <f t="shared" si="4"/>
        <v>0</v>
      </c>
      <c r="W30" s="110"/>
      <c r="X30" s="122">
        <f t="shared" si="5"/>
        <v>0</v>
      </c>
      <c r="Y30" s="122">
        <f t="shared" si="6"/>
        <v>0</v>
      </c>
      <c r="Z30" s="122">
        <f t="shared" si="7"/>
        <v>0</v>
      </c>
      <c r="AA30" s="122">
        <f t="shared" si="8"/>
        <v>0</v>
      </c>
      <c r="AB30" s="122">
        <f t="shared" si="9"/>
        <v>0</v>
      </c>
      <c r="AC30" s="110"/>
      <c r="AD30" s="122">
        <f t="shared" si="10"/>
        <v>0</v>
      </c>
      <c r="AE30" s="122">
        <f t="shared" si="11"/>
        <v>0</v>
      </c>
      <c r="AF30" s="122">
        <f t="shared" si="12"/>
        <v>0</v>
      </c>
      <c r="AG30" s="122">
        <f t="shared" si="13"/>
        <v>0</v>
      </c>
      <c r="AH30" s="122">
        <f t="shared" si="14"/>
        <v>0</v>
      </c>
      <c r="AI30" s="110"/>
      <c r="AJ30" s="122">
        <f>IF(OR(E30=Dati!$C$88,E30=Dati!$C$89,E30=Dati!$C$90,E30=Dati!$C$91,E30=Dati!$C$92,E30=Dati!$C$93,E30=Dati!$C$94,E30=Dati!$C$95,E30=Dati!$C$96,E30=Dati!$C$97),1,0)</f>
        <v>0</v>
      </c>
      <c r="AK30" s="122">
        <f>IF(E30=Dati!$C$98,1,0)</f>
        <v>0</v>
      </c>
      <c r="AL30" s="122">
        <f>IF(E30=Dati!$C$99,1,0)</f>
        <v>0</v>
      </c>
      <c r="AM30" s="122">
        <f>IF(OR(E30=Dati!$C$100,E30=Dati!$C$101,E30=Dati!$C$102,E30=Dati!$C$103),1,0)</f>
        <v>0</v>
      </c>
      <c r="AN30" s="122">
        <f>IF(OR(E30=Dati!$C$104,E30=Dati!$C$105,E30=Dati!$C$106,E30=Dati!$C$107),1,0)</f>
        <v>1</v>
      </c>
      <c r="AO30" s="110"/>
      <c r="AP30" s="122">
        <f t="shared" si="15"/>
        <v>0</v>
      </c>
      <c r="AQ30" s="122">
        <f t="shared" si="16"/>
        <v>0</v>
      </c>
      <c r="AR30" s="122">
        <f t="shared" si="17"/>
        <v>0</v>
      </c>
      <c r="AS30" s="122">
        <f t="shared" si="18"/>
        <v>0</v>
      </c>
      <c r="AT30" s="122">
        <f t="shared" si="19"/>
        <v>0</v>
      </c>
      <c r="AU30" s="110"/>
      <c r="AV30" s="122">
        <f t="shared" si="20"/>
        <v>0</v>
      </c>
      <c r="AW30" s="122">
        <f t="shared" si="21"/>
        <v>0</v>
      </c>
      <c r="AX30" s="122">
        <f t="shared" si="22"/>
        <v>0</v>
      </c>
      <c r="AY30" s="122">
        <f t="shared" si="23"/>
        <v>0</v>
      </c>
      <c r="AZ30" s="122">
        <f t="shared" si="24"/>
        <v>0</v>
      </c>
      <c r="BA30" s="110"/>
      <c r="BB30" s="122">
        <f t="shared" si="25"/>
        <v>0</v>
      </c>
      <c r="BC30" s="122">
        <f t="shared" si="26"/>
        <v>0</v>
      </c>
      <c r="BD30" s="122">
        <f t="shared" si="27"/>
        <v>0</v>
      </c>
      <c r="BE30" s="122">
        <f t="shared" si="28"/>
        <v>0</v>
      </c>
      <c r="BF30" s="122">
        <f t="shared" si="29"/>
        <v>0</v>
      </c>
      <c r="BG30" s="110"/>
    </row>
    <row r="31" spans="1:59" ht="16.5" thickTop="1" thickBot="1" x14ac:dyDescent="0.3">
      <c r="A31" s="10">
        <v>22</v>
      </c>
      <c r="B31" s="103"/>
      <c r="C31" s="103"/>
      <c r="D31" s="100" t="s">
        <v>51</v>
      </c>
      <c r="E31" s="100" t="s">
        <v>198</v>
      </c>
      <c r="F31" s="109" t="s">
        <v>30</v>
      </c>
      <c r="G31" s="151"/>
      <c r="H31" s="151"/>
      <c r="I31" s="19">
        <f>IF(OR(E31=Dati!$C$88,E31=Dati!$C$89,E31=Dati!$C$90,E31=Dati!$C$91,E31=Dati!$C$92,E31=Dati!$C$93,E31=Dati!$C$94,E31=Dati!$C$95,E31=Dati!$C$96,E31=Dati!$C$97,E31=Dati!$C$98,E31=Dati!$C$99,E31=Dati!$C$100,E31=Dati!$C$101,E31=Dati!$C$102,E31=Dati!$C$103,E31=Dati!$C$104,E31=Dati!$C$105,E31=Dati!$C$106,E31=Dati!$C$107),G31*H31,0)</f>
        <v>0</v>
      </c>
      <c r="J31" s="19">
        <f>IF(OR(E31=Dati!$C$69,E31=Dati!$C$70,E31=Dati!$C$71,E31=Dati!$C$72,E31=Dati!$C$73,E31=Dati!$C$74,E31=Dati!$C$75,E31=Dati!$C$76,E31=Dati!$C$77,E31=Dati!$C$78,E31=Dati!$C$79,E31=Dati!$C$80,E31=Dati!$C$81,E31=Dati!$C$82,E31=Dati!$C$83,E31=Dati!$C$84,E31=Dati!$C$85,E31=Dati!$C$86,E31=Dati!$C$87),G31*H31,0)</f>
        <v>0</v>
      </c>
      <c r="K31" s="110"/>
      <c r="L31" s="122">
        <f>IF(D31=Dati!$C$7,1,0)</f>
        <v>0</v>
      </c>
      <c r="M31" s="122">
        <f>IF(D31=Dati!$C$8,1,0)</f>
        <v>1</v>
      </c>
      <c r="N31" s="122">
        <f>IF(D31=Dati!$C$9,1,0)</f>
        <v>0</v>
      </c>
      <c r="O31" s="122">
        <f>IF(D31=Dati!$C$10,1,0)</f>
        <v>0</v>
      </c>
      <c r="P31" s="122">
        <f>IF(D31=Dati!$C$11,1,0)</f>
        <v>0</v>
      </c>
      <c r="Q31" s="110"/>
      <c r="R31" s="122">
        <f t="shared" si="0"/>
        <v>0</v>
      </c>
      <c r="S31" s="122">
        <f t="shared" si="1"/>
        <v>0</v>
      </c>
      <c r="T31" s="122">
        <f t="shared" si="2"/>
        <v>0</v>
      </c>
      <c r="U31" s="122">
        <f t="shared" si="3"/>
        <v>0</v>
      </c>
      <c r="V31" s="122">
        <f t="shared" si="4"/>
        <v>0</v>
      </c>
      <c r="W31" s="110"/>
      <c r="X31" s="122">
        <f t="shared" si="5"/>
        <v>0</v>
      </c>
      <c r="Y31" s="122">
        <f t="shared" si="6"/>
        <v>0</v>
      </c>
      <c r="Z31" s="122">
        <f t="shared" si="7"/>
        <v>0</v>
      </c>
      <c r="AA31" s="122">
        <f t="shared" si="8"/>
        <v>0</v>
      </c>
      <c r="AB31" s="122">
        <f t="shared" si="9"/>
        <v>0</v>
      </c>
      <c r="AC31" s="110"/>
      <c r="AD31" s="122">
        <f t="shared" si="10"/>
        <v>0</v>
      </c>
      <c r="AE31" s="122">
        <f t="shared" si="11"/>
        <v>0</v>
      </c>
      <c r="AF31" s="122">
        <f t="shared" si="12"/>
        <v>0</v>
      </c>
      <c r="AG31" s="122">
        <f t="shared" si="13"/>
        <v>0</v>
      </c>
      <c r="AH31" s="122">
        <f t="shared" si="14"/>
        <v>0</v>
      </c>
      <c r="AI31" s="110"/>
      <c r="AJ31" s="122">
        <f>IF(OR(E31=Dati!$C$88,E31=Dati!$C$89,E31=Dati!$C$90,E31=Dati!$C$91,E31=Dati!$C$92,E31=Dati!$C$93,E31=Dati!$C$94,E31=Dati!$C$95,E31=Dati!$C$96,E31=Dati!$C$97),1,0)</f>
        <v>0</v>
      </c>
      <c r="AK31" s="122">
        <f>IF(E31=Dati!$C$98,1,0)</f>
        <v>0</v>
      </c>
      <c r="AL31" s="122">
        <f>IF(E31=Dati!$C$99,1,0)</f>
        <v>0</v>
      </c>
      <c r="AM31" s="122">
        <f>IF(OR(E31=Dati!$C$100,E31=Dati!$C$101,E31=Dati!$C$102,E31=Dati!$C$103),1,0)</f>
        <v>0</v>
      </c>
      <c r="AN31" s="122">
        <f>IF(OR(E31=Dati!$C$104,E31=Dati!$C$105,E31=Dati!$C$106,E31=Dati!$C$107),1,0)</f>
        <v>1</v>
      </c>
      <c r="AO31" s="110"/>
      <c r="AP31" s="122">
        <f t="shared" si="15"/>
        <v>0</v>
      </c>
      <c r="AQ31" s="122">
        <f t="shared" si="16"/>
        <v>0</v>
      </c>
      <c r="AR31" s="122">
        <f t="shared" si="17"/>
        <v>0</v>
      </c>
      <c r="AS31" s="122">
        <f t="shared" si="18"/>
        <v>0</v>
      </c>
      <c r="AT31" s="122">
        <f t="shared" si="19"/>
        <v>0</v>
      </c>
      <c r="AU31" s="110"/>
      <c r="AV31" s="122">
        <f t="shared" si="20"/>
        <v>0</v>
      </c>
      <c r="AW31" s="122">
        <f t="shared" si="21"/>
        <v>0</v>
      </c>
      <c r="AX31" s="122">
        <f t="shared" si="22"/>
        <v>0</v>
      </c>
      <c r="AY31" s="122">
        <f t="shared" si="23"/>
        <v>0</v>
      </c>
      <c r="AZ31" s="122">
        <f t="shared" si="24"/>
        <v>0</v>
      </c>
      <c r="BA31" s="110"/>
      <c r="BB31" s="122">
        <f t="shared" si="25"/>
        <v>0</v>
      </c>
      <c r="BC31" s="122">
        <f t="shared" si="26"/>
        <v>0</v>
      </c>
      <c r="BD31" s="122">
        <f t="shared" si="27"/>
        <v>0</v>
      </c>
      <c r="BE31" s="122">
        <f t="shared" si="28"/>
        <v>0</v>
      </c>
      <c r="BF31" s="122">
        <f t="shared" si="29"/>
        <v>0</v>
      </c>
      <c r="BG31" s="110"/>
    </row>
    <row r="32" spans="1:59" ht="16.5" thickTop="1" thickBot="1" x14ac:dyDescent="0.3">
      <c r="A32" s="10">
        <v>23</v>
      </c>
      <c r="B32" s="103"/>
      <c r="C32" s="103"/>
      <c r="D32" s="100" t="s">
        <v>51</v>
      </c>
      <c r="E32" s="100" t="s">
        <v>198</v>
      </c>
      <c r="F32" s="109" t="s">
        <v>30</v>
      </c>
      <c r="G32" s="151"/>
      <c r="H32" s="151"/>
      <c r="I32" s="19">
        <f>IF(OR(E32=Dati!$C$88,E32=Dati!$C$89,E32=Dati!$C$90,E32=Dati!$C$91,E32=Dati!$C$92,E32=Dati!$C$93,E32=Dati!$C$94,E32=Dati!$C$95,E32=Dati!$C$96,E32=Dati!$C$97,E32=Dati!$C$98,E32=Dati!$C$99,E32=Dati!$C$100,E32=Dati!$C$101,E32=Dati!$C$102,E32=Dati!$C$103,E32=Dati!$C$104,E32=Dati!$C$105,E32=Dati!$C$106,E32=Dati!$C$107),G32*H32,0)</f>
        <v>0</v>
      </c>
      <c r="J32" s="19">
        <f>IF(OR(E32=Dati!$C$69,E32=Dati!$C$70,E32=Dati!$C$71,E32=Dati!$C$72,E32=Dati!$C$73,E32=Dati!$C$74,E32=Dati!$C$75,E32=Dati!$C$76,E32=Dati!$C$77,E32=Dati!$C$78,E32=Dati!$C$79,E32=Dati!$C$80,E32=Dati!$C$81,E32=Dati!$C$82,E32=Dati!$C$83,E32=Dati!$C$84,E32=Dati!$C$85,E32=Dati!$C$86,E32=Dati!$C$87),G32*H32,0)</f>
        <v>0</v>
      </c>
      <c r="K32" s="110"/>
      <c r="L32" s="122">
        <f>IF(D32=Dati!$C$7,1,0)</f>
        <v>0</v>
      </c>
      <c r="M32" s="122">
        <f>IF(D32=Dati!$C$8,1,0)</f>
        <v>1</v>
      </c>
      <c r="N32" s="122">
        <f>IF(D32=Dati!$C$9,1,0)</f>
        <v>0</v>
      </c>
      <c r="O32" s="122">
        <f>IF(D32=Dati!$C$10,1,0)</f>
        <v>0</v>
      </c>
      <c r="P32" s="122">
        <f>IF(D32=Dati!$C$11,1,0)</f>
        <v>0</v>
      </c>
      <c r="Q32" s="110"/>
      <c r="R32" s="122">
        <f t="shared" si="0"/>
        <v>0</v>
      </c>
      <c r="S32" s="122">
        <f t="shared" si="1"/>
        <v>0</v>
      </c>
      <c r="T32" s="122">
        <f t="shared" si="2"/>
        <v>0</v>
      </c>
      <c r="U32" s="122">
        <f t="shared" si="3"/>
        <v>0</v>
      </c>
      <c r="V32" s="122">
        <f t="shared" si="4"/>
        <v>0</v>
      </c>
      <c r="W32" s="110"/>
      <c r="X32" s="122">
        <f t="shared" si="5"/>
        <v>0</v>
      </c>
      <c r="Y32" s="122">
        <f t="shared" si="6"/>
        <v>0</v>
      </c>
      <c r="Z32" s="122">
        <f t="shared" si="7"/>
        <v>0</v>
      </c>
      <c r="AA32" s="122">
        <f t="shared" si="8"/>
        <v>0</v>
      </c>
      <c r="AB32" s="122">
        <f t="shared" si="9"/>
        <v>0</v>
      </c>
      <c r="AC32" s="110"/>
      <c r="AD32" s="122">
        <f t="shared" si="10"/>
        <v>0</v>
      </c>
      <c r="AE32" s="122">
        <f t="shared" si="11"/>
        <v>0</v>
      </c>
      <c r="AF32" s="122">
        <f t="shared" si="12"/>
        <v>0</v>
      </c>
      <c r="AG32" s="122">
        <f t="shared" si="13"/>
        <v>0</v>
      </c>
      <c r="AH32" s="122">
        <f t="shared" si="14"/>
        <v>0</v>
      </c>
      <c r="AI32" s="110"/>
      <c r="AJ32" s="122">
        <f>IF(OR(E32=Dati!$C$88,E32=Dati!$C$89,E32=Dati!$C$90,E32=Dati!$C$91,E32=Dati!$C$92,E32=Dati!$C$93,E32=Dati!$C$94,E32=Dati!$C$95,E32=Dati!$C$96,E32=Dati!$C$97),1,0)</f>
        <v>0</v>
      </c>
      <c r="AK32" s="122">
        <f>IF(E32=Dati!$C$98,1,0)</f>
        <v>0</v>
      </c>
      <c r="AL32" s="122">
        <f>IF(E32=Dati!$C$99,1,0)</f>
        <v>0</v>
      </c>
      <c r="AM32" s="122">
        <f>IF(OR(E32=Dati!$C$100,E32=Dati!$C$101,E32=Dati!$C$102,E32=Dati!$C$103),1,0)</f>
        <v>0</v>
      </c>
      <c r="AN32" s="122">
        <f>IF(OR(E32=Dati!$C$104,E32=Dati!$C$105,E32=Dati!$C$106,E32=Dati!$C$107),1,0)</f>
        <v>1</v>
      </c>
      <c r="AO32" s="110"/>
      <c r="AP32" s="122">
        <f t="shared" si="15"/>
        <v>0</v>
      </c>
      <c r="AQ32" s="122">
        <f t="shared" si="16"/>
        <v>0</v>
      </c>
      <c r="AR32" s="122">
        <f t="shared" si="17"/>
        <v>0</v>
      </c>
      <c r="AS32" s="122">
        <f t="shared" si="18"/>
        <v>0</v>
      </c>
      <c r="AT32" s="122">
        <f t="shared" si="19"/>
        <v>0</v>
      </c>
      <c r="AU32" s="110"/>
      <c r="AV32" s="122">
        <f t="shared" si="20"/>
        <v>0</v>
      </c>
      <c r="AW32" s="122">
        <f t="shared" si="21"/>
        <v>0</v>
      </c>
      <c r="AX32" s="122">
        <f t="shared" si="22"/>
        <v>0</v>
      </c>
      <c r="AY32" s="122">
        <f t="shared" si="23"/>
        <v>0</v>
      </c>
      <c r="AZ32" s="122">
        <f t="shared" si="24"/>
        <v>0</v>
      </c>
      <c r="BA32" s="110"/>
      <c r="BB32" s="122">
        <f t="shared" si="25"/>
        <v>0</v>
      </c>
      <c r="BC32" s="122">
        <f t="shared" si="26"/>
        <v>0</v>
      </c>
      <c r="BD32" s="122">
        <f t="shared" si="27"/>
        <v>0</v>
      </c>
      <c r="BE32" s="122">
        <f t="shared" si="28"/>
        <v>0</v>
      </c>
      <c r="BF32" s="122">
        <f t="shared" si="29"/>
        <v>0</v>
      </c>
      <c r="BG32" s="110"/>
    </row>
    <row r="33" spans="1:59" ht="16.5" thickTop="1" thickBot="1" x14ac:dyDescent="0.3">
      <c r="A33" s="10">
        <v>24</v>
      </c>
      <c r="B33" s="103"/>
      <c r="C33" s="103"/>
      <c r="D33" s="100" t="s">
        <v>51</v>
      </c>
      <c r="E33" s="100" t="s">
        <v>198</v>
      </c>
      <c r="F33" s="109" t="s">
        <v>30</v>
      </c>
      <c r="G33" s="151"/>
      <c r="H33" s="151"/>
      <c r="I33" s="19">
        <f>IF(OR(E33=Dati!$C$88,E33=Dati!$C$89,E33=Dati!$C$90,E33=Dati!$C$91,E33=Dati!$C$92,E33=Dati!$C$93,E33=Dati!$C$94,E33=Dati!$C$95,E33=Dati!$C$96,E33=Dati!$C$97,E33=Dati!$C$98,E33=Dati!$C$99,E33=Dati!$C$100,E33=Dati!$C$101,E33=Dati!$C$102,E33=Dati!$C$103,E33=Dati!$C$104,E33=Dati!$C$105,E33=Dati!$C$106,E33=Dati!$C$107),G33*H33,0)</f>
        <v>0</v>
      </c>
      <c r="J33" s="19">
        <f>IF(OR(E33=Dati!$C$69,E33=Dati!$C$70,E33=Dati!$C$71,E33=Dati!$C$72,E33=Dati!$C$73,E33=Dati!$C$74,E33=Dati!$C$75,E33=Dati!$C$76,E33=Dati!$C$77,E33=Dati!$C$78,E33=Dati!$C$79,E33=Dati!$C$80,E33=Dati!$C$81,E33=Dati!$C$82,E33=Dati!$C$83,E33=Dati!$C$84,E33=Dati!$C$85,E33=Dati!$C$86,E33=Dati!$C$87),G33*H33,0)</f>
        <v>0</v>
      </c>
      <c r="K33" s="110"/>
      <c r="L33" s="122">
        <f>IF(D33=Dati!$C$7,1,0)</f>
        <v>0</v>
      </c>
      <c r="M33" s="122">
        <f>IF(D33=Dati!$C$8,1,0)</f>
        <v>1</v>
      </c>
      <c r="N33" s="122">
        <f>IF(D33=Dati!$C$9,1,0)</f>
        <v>0</v>
      </c>
      <c r="O33" s="122">
        <f>IF(D33=Dati!$C$10,1,0)</f>
        <v>0</v>
      </c>
      <c r="P33" s="122">
        <f>IF(D33=Dati!$C$11,1,0)</f>
        <v>0</v>
      </c>
      <c r="Q33" s="110"/>
      <c r="R33" s="122">
        <f t="shared" si="0"/>
        <v>0</v>
      </c>
      <c r="S33" s="122">
        <f t="shared" si="1"/>
        <v>0</v>
      </c>
      <c r="T33" s="122">
        <f t="shared" si="2"/>
        <v>0</v>
      </c>
      <c r="U33" s="122">
        <f t="shared" si="3"/>
        <v>0</v>
      </c>
      <c r="V33" s="122">
        <f t="shared" si="4"/>
        <v>0</v>
      </c>
      <c r="W33" s="110"/>
      <c r="X33" s="122">
        <f t="shared" si="5"/>
        <v>0</v>
      </c>
      <c r="Y33" s="122">
        <f t="shared" si="6"/>
        <v>0</v>
      </c>
      <c r="Z33" s="122">
        <f t="shared" si="7"/>
        <v>0</v>
      </c>
      <c r="AA33" s="122">
        <f t="shared" si="8"/>
        <v>0</v>
      </c>
      <c r="AB33" s="122">
        <f t="shared" si="9"/>
        <v>0</v>
      </c>
      <c r="AC33" s="110"/>
      <c r="AD33" s="122">
        <f t="shared" si="10"/>
        <v>0</v>
      </c>
      <c r="AE33" s="122">
        <f t="shared" si="11"/>
        <v>0</v>
      </c>
      <c r="AF33" s="122">
        <f t="shared" si="12"/>
        <v>0</v>
      </c>
      <c r="AG33" s="122">
        <f t="shared" si="13"/>
        <v>0</v>
      </c>
      <c r="AH33" s="122">
        <f t="shared" si="14"/>
        <v>0</v>
      </c>
      <c r="AI33" s="110"/>
      <c r="AJ33" s="122">
        <f>IF(OR(E33=Dati!$C$88,E33=Dati!$C$89,E33=Dati!$C$90,E33=Dati!$C$91,E33=Dati!$C$92,E33=Dati!$C$93,E33=Dati!$C$94,E33=Dati!$C$95,E33=Dati!$C$96,E33=Dati!$C$97),1,0)</f>
        <v>0</v>
      </c>
      <c r="AK33" s="122">
        <f>IF(E33=Dati!$C$98,1,0)</f>
        <v>0</v>
      </c>
      <c r="AL33" s="122">
        <f>IF(E33=Dati!$C$99,1,0)</f>
        <v>0</v>
      </c>
      <c r="AM33" s="122">
        <f>IF(OR(E33=Dati!$C$100,E33=Dati!$C$101,E33=Dati!$C$102,E33=Dati!$C$103),1,0)</f>
        <v>0</v>
      </c>
      <c r="AN33" s="122">
        <f>IF(OR(E33=Dati!$C$104,E33=Dati!$C$105,E33=Dati!$C$106,E33=Dati!$C$107),1,0)</f>
        <v>1</v>
      </c>
      <c r="AO33" s="110"/>
      <c r="AP33" s="122">
        <f t="shared" si="15"/>
        <v>0</v>
      </c>
      <c r="AQ33" s="122">
        <f t="shared" si="16"/>
        <v>0</v>
      </c>
      <c r="AR33" s="122">
        <f t="shared" si="17"/>
        <v>0</v>
      </c>
      <c r="AS33" s="122">
        <f t="shared" si="18"/>
        <v>0</v>
      </c>
      <c r="AT33" s="122">
        <f t="shared" si="19"/>
        <v>0</v>
      </c>
      <c r="AU33" s="110"/>
      <c r="AV33" s="122">
        <f t="shared" si="20"/>
        <v>0</v>
      </c>
      <c r="AW33" s="122">
        <f t="shared" si="21"/>
        <v>0</v>
      </c>
      <c r="AX33" s="122">
        <f t="shared" si="22"/>
        <v>0</v>
      </c>
      <c r="AY33" s="122">
        <f t="shared" si="23"/>
        <v>0</v>
      </c>
      <c r="AZ33" s="122">
        <f t="shared" si="24"/>
        <v>0</v>
      </c>
      <c r="BA33" s="110"/>
      <c r="BB33" s="122">
        <f t="shared" si="25"/>
        <v>0</v>
      </c>
      <c r="BC33" s="122">
        <f t="shared" si="26"/>
        <v>0</v>
      </c>
      <c r="BD33" s="122">
        <f t="shared" si="27"/>
        <v>0</v>
      </c>
      <c r="BE33" s="122">
        <f t="shared" si="28"/>
        <v>0</v>
      </c>
      <c r="BF33" s="122">
        <f t="shared" si="29"/>
        <v>0</v>
      </c>
      <c r="BG33" s="110"/>
    </row>
    <row r="34" spans="1:59" ht="16.5" thickTop="1" thickBot="1" x14ac:dyDescent="0.3">
      <c r="A34" s="10">
        <v>25</v>
      </c>
      <c r="B34" s="103"/>
      <c r="C34" s="103"/>
      <c r="D34" s="100" t="s">
        <v>51</v>
      </c>
      <c r="E34" s="100" t="s">
        <v>198</v>
      </c>
      <c r="F34" s="109" t="s">
        <v>30</v>
      </c>
      <c r="G34" s="151"/>
      <c r="H34" s="151"/>
      <c r="I34" s="19">
        <f>IF(OR(E34=Dati!$C$88,E34=Dati!$C$89,E34=Dati!$C$90,E34=Dati!$C$91,E34=Dati!$C$92,E34=Dati!$C$93,E34=Dati!$C$94,E34=Dati!$C$95,E34=Dati!$C$96,E34=Dati!$C$97,E34=Dati!$C$98,E34=Dati!$C$99,E34=Dati!$C$100,E34=Dati!$C$101,E34=Dati!$C$102,E34=Dati!$C$103,E34=Dati!$C$104,E34=Dati!$C$105,E34=Dati!$C$106,E34=Dati!$C$107),G34*H34,0)</f>
        <v>0</v>
      </c>
      <c r="J34" s="19">
        <f>IF(OR(E34=Dati!$C$69,E34=Dati!$C$70,E34=Dati!$C$71,E34=Dati!$C$72,E34=Dati!$C$73,E34=Dati!$C$74,E34=Dati!$C$75,E34=Dati!$C$76,E34=Dati!$C$77,E34=Dati!$C$78,E34=Dati!$C$79,E34=Dati!$C$80,E34=Dati!$C$81,E34=Dati!$C$82,E34=Dati!$C$83,E34=Dati!$C$84,E34=Dati!$C$85,E34=Dati!$C$86,E34=Dati!$C$87),G34*H34,0)</f>
        <v>0</v>
      </c>
      <c r="K34" s="110"/>
      <c r="L34" s="122">
        <f>IF(D34=Dati!$C$7,1,0)</f>
        <v>0</v>
      </c>
      <c r="M34" s="122">
        <f>IF(D34=Dati!$C$8,1,0)</f>
        <v>1</v>
      </c>
      <c r="N34" s="122">
        <f>IF(D34=Dati!$C$9,1,0)</f>
        <v>0</v>
      </c>
      <c r="O34" s="122">
        <f>IF(D34=Dati!$C$10,1,0)</f>
        <v>0</v>
      </c>
      <c r="P34" s="122">
        <f>IF(D34=Dati!$C$11,1,0)</f>
        <v>0</v>
      </c>
      <c r="Q34" s="110"/>
      <c r="R34" s="122">
        <f t="shared" si="0"/>
        <v>0</v>
      </c>
      <c r="S34" s="122">
        <f t="shared" si="1"/>
        <v>0</v>
      </c>
      <c r="T34" s="122">
        <f t="shared" si="2"/>
        <v>0</v>
      </c>
      <c r="U34" s="122">
        <f t="shared" si="3"/>
        <v>0</v>
      </c>
      <c r="V34" s="122">
        <f t="shared" si="4"/>
        <v>0</v>
      </c>
      <c r="W34" s="110"/>
      <c r="X34" s="122">
        <f t="shared" si="5"/>
        <v>0</v>
      </c>
      <c r="Y34" s="122">
        <f t="shared" si="6"/>
        <v>0</v>
      </c>
      <c r="Z34" s="122">
        <f t="shared" si="7"/>
        <v>0</v>
      </c>
      <c r="AA34" s="122">
        <f t="shared" si="8"/>
        <v>0</v>
      </c>
      <c r="AB34" s="122">
        <f t="shared" si="9"/>
        <v>0</v>
      </c>
      <c r="AC34" s="110"/>
      <c r="AD34" s="122">
        <f t="shared" si="10"/>
        <v>0</v>
      </c>
      <c r="AE34" s="122">
        <f t="shared" si="11"/>
        <v>0</v>
      </c>
      <c r="AF34" s="122">
        <f t="shared" si="12"/>
        <v>0</v>
      </c>
      <c r="AG34" s="122">
        <f t="shared" si="13"/>
        <v>0</v>
      </c>
      <c r="AH34" s="122">
        <f t="shared" si="14"/>
        <v>0</v>
      </c>
      <c r="AI34" s="110"/>
      <c r="AJ34" s="122">
        <f>IF(OR(E34=Dati!$C$88,E34=Dati!$C$89,E34=Dati!$C$90,E34=Dati!$C$91,E34=Dati!$C$92,E34=Dati!$C$93,E34=Dati!$C$94,E34=Dati!$C$95,E34=Dati!$C$96,E34=Dati!$C$97),1,0)</f>
        <v>0</v>
      </c>
      <c r="AK34" s="122">
        <f>IF(E34=Dati!$C$98,1,0)</f>
        <v>0</v>
      </c>
      <c r="AL34" s="122">
        <f>IF(E34=Dati!$C$99,1,0)</f>
        <v>0</v>
      </c>
      <c r="AM34" s="122">
        <f>IF(OR(E34=Dati!$C$100,E34=Dati!$C$101,E34=Dati!$C$102,E34=Dati!$C$103),1,0)</f>
        <v>0</v>
      </c>
      <c r="AN34" s="122">
        <f>IF(OR(E34=Dati!$C$104,E34=Dati!$C$105,E34=Dati!$C$106,E34=Dati!$C$107),1,0)</f>
        <v>1</v>
      </c>
      <c r="AO34" s="110"/>
      <c r="AP34" s="122">
        <f t="shared" si="15"/>
        <v>0</v>
      </c>
      <c r="AQ34" s="122">
        <f t="shared" si="16"/>
        <v>0</v>
      </c>
      <c r="AR34" s="122">
        <f t="shared" si="17"/>
        <v>0</v>
      </c>
      <c r="AS34" s="122">
        <f t="shared" si="18"/>
        <v>0</v>
      </c>
      <c r="AT34" s="122">
        <f t="shared" si="19"/>
        <v>0</v>
      </c>
      <c r="AU34" s="110"/>
      <c r="AV34" s="122">
        <f t="shared" si="20"/>
        <v>0</v>
      </c>
      <c r="AW34" s="122">
        <f t="shared" si="21"/>
        <v>0</v>
      </c>
      <c r="AX34" s="122">
        <f t="shared" si="22"/>
        <v>0</v>
      </c>
      <c r="AY34" s="122">
        <f t="shared" si="23"/>
        <v>0</v>
      </c>
      <c r="AZ34" s="122">
        <f t="shared" si="24"/>
        <v>0</v>
      </c>
      <c r="BA34" s="110"/>
      <c r="BB34" s="122">
        <f t="shared" si="25"/>
        <v>0</v>
      </c>
      <c r="BC34" s="122">
        <f t="shared" si="26"/>
        <v>0</v>
      </c>
      <c r="BD34" s="122">
        <f t="shared" si="27"/>
        <v>0</v>
      </c>
      <c r="BE34" s="122">
        <f t="shared" si="28"/>
        <v>0</v>
      </c>
      <c r="BF34" s="122">
        <f t="shared" si="29"/>
        <v>0</v>
      </c>
      <c r="BG34" s="110"/>
    </row>
    <row r="35" spans="1:59" ht="16.5" thickTop="1" thickBot="1" x14ac:dyDescent="0.3">
      <c r="A35" s="10">
        <v>26</v>
      </c>
      <c r="B35" s="103"/>
      <c r="C35" s="103"/>
      <c r="D35" s="100" t="s">
        <v>51</v>
      </c>
      <c r="E35" s="100" t="s">
        <v>198</v>
      </c>
      <c r="F35" s="109" t="s">
        <v>30</v>
      </c>
      <c r="G35" s="151"/>
      <c r="H35" s="151"/>
      <c r="I35" s="19">
        <f>IF(OR(E35=Dati!$C$88,E35=Dati!$C$89,E35=Dati!$C$90,E35=Dati!$C$91,E35=Dati!$C$92,E35=Dati!$C$93,E35=Dati!$C$94,E35=Dati!$C$95,E35=Dati!$C$96,E35=Dati!$C$97,E35=Dati!$C$98,E35=Dati!$C$99,E35=Dati!$C$100,E35=Dati!$C$101,E35=Dati!$C$102,E35=Dati!$C$103,E35=Dati!$C$104,E35=Dati!$C$105,E35=Dati!$C$106,E35=Dati!$C$107),G35*H35,0)</f>
        <v>0</v>
      </c>
      <c r="J35" s="19">
        <f>IF(OR(E35=Dati!$C$69,E35=Dati!$C$70,E35=Dati!$C$71,E35=Dati!$C$72,E35=Dati!$C$73,E35=Dati!$C$74,E35=Dati!$C$75,E35=Dati!$C$76,E35=Dati!$C$77,E35=Dati!$C$78,E35=Dati!$C$79,E35=Dati!$C$80,E35=Dati!$C$81,E35=Dati!$C$82,E35=Dati!$C$83,E35=Dati!$C$84,E35=Dati!$C$85,E35=Dati!$C$86,E35=Dati!$C$87),G35*H35,0)</f>
        <v>0</v>
      </c>
      <c r="K35" s="110"/>
      <c r="L35" s="122">
        <f>IF(D35=Dati!$C$7,1,0)</f>
        <v>0</v>
      </c>
      <c r="M35" s="122">
        <f>IF(D35=Dati!$C$8,1,0)</f>
        <v>1</v>
      </c>
      <c r="N35" s="122">
        <f>IF(D35=Dati!$C$9,1,0)</f>
        <v>0</v>
      </c>
      <c r="O35" s="122">
        <f>IF(D35=Dati!$C$10,1,0)</f>
        <v>0</v>
      </c>
      <c r="P35" s="122">
        <f>IF(D35=Dati!$C$11,1,0)</f>
        <v>0</v>
      </c>
      <c r="Q35" s="110"/>
      <c r="R35" s="122">
        <f t="shared" si="0"/>
        <v>0</v>
      </c>
      <c r="S35" s="122">
        <f t="shared" si="1"/>
        <v>0</v>
      </c>
      <c r="T35" s="122">
        <f t="shared" si="2"/>
        <v>0</v>
      </c>
      <c r="U35" s="122">
        <f t="shared" si="3"/>
        <v>0</v>
      </c>
      <c r="V35" s="122">
        <f t="shared" si="4"/>
        <v>0</v>
      </c>
      <c r="W35" s="110"/>
      <c r="X35" s="122">
        <f t="shared" si="5"/>
        <v>0</v>
      </c>
      <c r="Y35" s="122">
        <f t="shared" si="6"/>
        <v>0</v>
      </c>
      <c r="Z35" s="122">
        <f t="shared" si="7"/>
        <v>0</v>
      </c>
      <c r="AA35" s="122">
        <f t="shared" si="8"/>
        <v>0</v>
      </c>
      <c r="AB35" s="122">
        <f t="shared" si="9"/>
        <v>0</v>
      </c>
      <c r="AC35" s="110"/>
      <c r="AD35" s="122">
        <f t="shared" si="10"/>
        <v>0</v>
      </c>
      <c r="AE35" s="122">
        <f t="shared" si="11"/>
        <v>0</v>
      </c>
      <c r="AF35" s="122">
        <f t="shared" si="12"/>
        <v>0</v>
      </c>
      <c r="AG35" s="122">
        <f t="shared" si="13"/>
        <v>0</v>
      </c>
      <c r="AH35" s="122">
        <f t="shared" si="14"/>
        <v>0</v>
      </c>
      <c r="AI35" s="110"/>
      <c r="AJ35" s="122">
        <f>IF(OR(E35=Dati!$C$88,E35=Dati!$C$89,E35=Dati!$C$90,E35=Dati!$C$91,E35=Dati!$C$92,E35=Dati!$C$93,E35=Dati!$C$94,E35=Dati!$C$95,E35=Dati!$C$96,E35=Dati!$C$97),1,0)</f>
        <v>0</v>
      </c>
      <c r="AK35" s="122">
        <f>IF(E35=Dati!$C$98,1,0)</f>
        <v>0</v>
      </c>
      <c r="AL35" s="122">
        <f>IF(E35=Dati!$C$99,1,0)</f>
        <v>0</v>
      </c>
      <c r="AM35" s="122">
        <f>IF(OR(E35=Dati!$C$100,E35=Dati!$C$101,E35=Dati!$C$102,E35=Dati!$C$103),1,0)</f>
        <v>0</v>
      </c>
      <c r="AN35" s="122">
        <f>IF(OR(E35=Dati!$C$104,E35=Dati!$C$105,E35=Dati!$C$106,E35=Dati!$C$107),1,0)</f>
        <v>1</v>
      </c>
      <c r="AO35" s="110"/>
      <c r="AP35" s="122">
        <f t="shared" si="15"/>
        <v>0</v>
      </c>
      <c r="AQ35" s="122">
        <f t="shared" si="16"/>
        <v>0</v>
      </c>
      <c r="AR35" s="122">
        <f t="shared" si="17"/>
        <v>0</v>
      </c>
      <c r="AS35" s="122">
        <f t="shared" si="18"/>
        <v>0</v>
      </c>
      <c r="AT35" s="122">
        <f t="shared" si="19"/>
        <v>0</v>
      </c>
      <c r="AU35" s="110"/>
      <c r="AV35" s="122">
        <f t="shared" si="20"/>
        <v>0</v>
      </c>
      <c r="AW35" s="122">
        <f t="shared" si="21"/>
        <v>0</v>
      </c>
      <c r="AX35" s="122">
        <f t="shared" si="22"/>
        <v>0</v>
      </c>
      <c r="AY35" s="122">
        <f t="shared" si="23"/>
        <v>0</v>
      </c>
      <c r="AZ35" s="122">
        <f t="shared" si="24"/>
        <v>0</v>
      </c>
      <c r="BA35" s="110"/>
      <c r="BB35" s="122">
        <f t="shared" si="25"/>
        <v>0</v>
      </c>
      <c r="BC35" s="122">
        <f t="shared" si="26"/>
        <v>0</v>
      </c>
      <c r="BD35" s="122">
        <f t="shared" si="27"/>
        <v>0</v>
      </c>
      <c r="BE35" s="122">
        <f t="shared" si="28"/>
        <v>0</v>
      </c>
      <c r="BF35" s="122">
        <f t="shared" si="29"/>
        <v>0</v>
      </c>
      <c r="BG35" s="110"/>
    </row>
    <row r="36" spans="1:59" ht="16.5" thickTop="1" thickBot="1" x14ac:dyDescent="0.3">
      <c r="A36" s="10">
        <v>27</v>
      </c>
      <c r="B36" s="103"/>
      <c r="C36" s="103"/>
      <c r="D36" s="100" t="s">
        <v>51</v>
      </c>
      <c r="E36" s="100" t="s">
        <v>198</v>
      </c>
      <c r="F36" s="109" t="s">
        <v>30</v>
      </c>
      <c r="G36" s="151"/>
      <c r="H36" s="151"/>
      <c r="I36" s="19">
        <f>IF(OR(E36=Dati!$C$88,E36=Dati!$C$89,E36=Dati!$C$90,E36=Dati!$C$91,E36=Dati!$C$92,E36=Dati!$C$93,E36=Dati!$C$94,E36=Dati!$C$95,E36=Dati!$C$96,E36=Dati!$C$97,E36=Dati!$C$98,E36=Dati!$C$99,E36=Dati!$C$100,E36=Dati!$C$101,E36=Dati!$C$102,E36=Dati!$C$103,E36=Dati!$C$104,E36=Dati!$C$105,E36=Dati!$C$106,E36=Dati!$C$107),G36*H36,0)</f>
        <v>0</v>
      </c>
      <c r="J36" s="19">
        <f>IF(OR(E36=Dati!$C$69,E36=Dati!$C$70,E36=Dati!$C$71,E36=Dati!$C$72,E36=Dati!$C$73,E36=Dati!$C$74,E36=Dati!$C$75,E36=Dati!$C$76,E36=Dati!$C$77,E36=Dati!$C$78,E36=Dati!$C$79,E36=Dati!$C$80,E36=Dati!$C$81,E36=Dati!$C$82,E36=Dati!$C$83,E36=Dati!$C$84,E36=Dati!$C$85,E36=Dati!$C$86,E36=Dati!$C$87),G36*H36,0)</f>
        <v>0</v>
      </c>
      <c r="K36" s="110"/>
      <c r="L36" s="122">
        <f>IF(D36=Dati!$C$7,1,0)</f>
        <v>0</v>
      </c>
      <c r="M36" s="122">
        <f>IF(D36=Dati!$C$8,1,0)</f>
        <v>1</v>
      </c>
      <c r="N36" s="122">
        <f>IF(D36=Dati!$C$9,1,0)</f>
        <v>0</v>
      </c>
      <c r="O36" s="122">
        <f>IF(D36=Dati!$C$10,1,0)</f>
        <v>0</v>
      </c>
      <c r="P36" s="122">
        <f>IF(D36=Dati!$C$11,1,0)</f>
        <v>0</v>
      </c>
      <c r="Q36" s="110"/>
      <c r="R36" s="122">
        <f t="shared" si="0"/>
        <v>0</v>
      </c>
      <c r="S36" s="122">
        <f t="shared" si="1"/>
        <v>0</v>
      </c>
      <c r="T36" s="122">
        <f t="shared" si="2"/>
        <v>0</v>
      </c>
      <c r="U36" s="122">
        <f t="shared" si="3"/>
        <v>0</v>
      </c>
      <c r="V36" s="122">
        <f t="shared" si="4"/>
        <v>0</v>
      </c>
      <c r="W36" s="110"/>
      <c r="X36" s="122">
        <f t="shared" si="5"/>
        <v>0</v>
      </c>
      <c r="Y36" s="122">
        <f t="shared" si="6"/>
        <v>0</v>
      </c>
      <c r="Z36" s="122">
        <f t="shared" si="7"/>
        <v>0</v>
      </c>
      <c r="AA36" s="122">
        <f t="shared" si="8"/>
        <v>0</v>
      </c>
      <c r="AB36" s="122">
        <f t="shared" si="9"/>
        <v>0</v>
      </c>
      <c r="AC36" s="110"/>
      <c r="AD36" s="122">
        <f t="shared" si="10"/>
        <v>0</v>
      </c>
      <c r="AE36" s="122">
        <f t="shared" si="11"/>
        <v>0</v>
      </c>
      <c r="AF36" s="122">
        <f t="shared" si="12"/>
        <v>0</v>
      </c>
      <c r="AG36" s="122">
        <f t="shared" si="13"/>
        <v>0</v>
      </c>
      <c r="AH36" s="122">
        <f t="shared" si="14"/>
        <v>0</v>
      </c>
      <c r="AI36" s="110"/>
      <c r="AJ36" s="122">
        <f>IF(OR(E36=Dati!$C$88,E36=Dati!$C$89,E36=Dati!$C$90,E36=Dati!$C$91,E36=Dati!$C$92,E36=Dati!$C$93,E36=Dati!$C$94,E36=Dati!$C$95,E36=Dati!$C$96,E36=Dati!$C$97),1,0)</f>
        <v>0</v>
      </c>
      <c r="AK36" s="122">
        <f>IF(E36=Dati!$C$98,1,0)</f>
        <v>0</v>
      </c>
      <c r="AL36" s="122">
        <f>IF(E36=Dati!$C$99,1,0)</f>
        <v>0</v>
      </c>
      <c r="AM36" s="122">
        <f>IF(OR(E36=Dati!$C$100,E36=Dati!$C$101,E36=Dati!$C$102,E36=Dati!$C$103),1,0)</f>
        <v>0</v>
      </c>
      <c r="AN36" s="122">
        <f>IF(OR(E36=Dati!$C$104,E36=Dati!$C$105,E36=Dati!$C$106,E36=Dati!$C$107),1,0)</f>
        <v>1</v>
      </c>
      <c r="AO36" s="110"/>
      <c r="AP36" s="122">
        <f t="shared" si="15"/>
        <v>0</v>
      </c>
      <c r="AQ36" s="122">
        <f t="shared" si="16"/>
        <v>0</v>
      </c>
      <c r="AR36" s="122">
        <f t="shared" si="17"/>
        <v>0</v>
      </c>
      <c r="AS36" s="122">
        <f t="shared" si="18"/>
        <v>0</v>
      </c>
      <c r="AT36" s="122">
        <f t="shared" si="19"/>
        <v>0</v>
      </c>
      <c r="AU36" s="110"/>
      <c r="AV36" s="122">
        <f t="shared" si="20"/>
        <v>0</v>
      </c>
      <c r="AW36" s="122">
        <f t="shared" si="21"/>
        <v>0</v>
      </c>
      <c r="AX36" s="122">
        <f t="shared" si="22"/>
        <v>0</v>
      </c>
      <c r="AY36" s="122">
        <f t="shared" si="23"/>
        <v>0</v>
      </c>
      <c r="AZ36" s="122">
        <f t="shared" si="24"/>
        <v>0</v>
      </c>
      <c r="BA36" s="110"/>
      <c r="BB36" s="122">
        <f t="shared" si="25"/>
        <v>0</v>
      </c>
      <c r="BC36" s="122">
        <f t="shared" si="26"/>
        <v>0</v>
      </c>
      <c r="BD36" s="122">
        <f t="shared" si="27"/>
        <v>0</v>
      </c>
      <c r="BE36" s="122">
        <f t="shared" si="28"/>
        <v>0</v>
      </c>
      <c r="BF36" s="122">
        <f t="shared" si="29"/>
        <v>0</v>
      </c>
      <c r="BG36" s="110"/>
    </row>
    <row r="37" spans="1:59" ht="16.5" thickTop="1" thickBot="1" x14ac:dyDescent="0.3">
      <c r="A37" s="10">
        <v>28</v>
      </c>
      <c r="B37" s="103"/>
      <c r="C37" s="103"/>
      <c r="D37" s="100" t="s">
        <v>51</v>
      </c>
      <c r="E37" s="100" t="s">
        <v>198</v>
      </c>
      <c r="F37" s="109" t="s">
        <v>30</v>
      </c>
      <c r="G37" s="151"/>
      <c r="H37" s="151"/>
      <c r="I37" s="19">
        <f>IF(OR(E37=Dati!$C$88,E37=Dati!$C$89,E37=Dati!$C$90,E37=Dati!$C$91,E37=Dati!$C$92,E37=Dati!$C$93,E37=Dati!$C$94,E37=Dati!$C$95,E37=Dati!$C$96,E37=Dati!$C$97,E37=Dati!$C$98,E37=Dati!$C$99,E37=Dati!$C$100,E37=Dati!$C$101,E37=Dati!$C$102,E37=Dati!$C$103,E37=Dati!$C$104,E37=Dati!$C$105,E37=Dati!$C$106,E37=Dati!$C$107),G37*H37,0)</f>
        <v>0</v>
      </c>
      <c r="J37" s="19">
        <f>IF(OR(E37=Dati!$C$69,E37=Dati!$C$70,E37=Dati!$C$71,E37=Dati!$C$72,E37=Dati!$C$73,E37=Dati!$C$74,E37=Dati!$C$75,E37=Dati!$C$76,E37=Dati!$C$77,E37=Dati!$C$78,E37=Dati!$C$79,E37=Dati!$C$80,E37=Dati!$C$81,E37=Dati!$C$82,E37=Dati!$C$83,E37=Dati!$C$84,E37=Dati!$C$85,E37=Dati!$C$86,E37=Dati!$C$87),G37*H37,0)</f>
        <v>0</v>
      </c>
      <c r="K37" s="110"/>
      <c r="L37" s="122">
        <f>IF(D37=Dati!$C$7,1,0)</f>
        <v>0</v>
      </c>
      <c r="M37" s="122">
        <f>IF(D37=Dati!$C$8,1,0)</f>
        <v>1</v>
      </c>
      <c r="N37" s="122">
        <f>IF(D37=Dati!$C$9,1,0)</f>
        <v>0</v>
      </c>
      <c r="O37" s="122">
        <f>IF(D37=Dati!$C$10,1,0)</f>
        <v>0</v>
      </c>
      <c r="P37" s="122">
        <f>IF(D37=Dati!$C$11,1,0)</f>
        <v>0</v>
      </c>
      <c r="Q37" s="110"/>
      <c r="R37" s="122">
        <f t="shared" si="0"/>
        <v>0</v>
      </c>
      <c r="S37" s="122">
        <f t="shared" si="1"/>
        <v>0</v>
      </c>
      <c r="T37" s="122">
        <f t="shared" si="2"/>
        <v>0</v>
      </c>
      <c r="U37" s="122">
        <f t="shared" si="3"/>
        <v>0</v>
      </c>
      <c r="V37" s="122">
        <f t="shared" si="4"/>
        <v>0</v>
      </c>
      <c r="W37" s="110"/>
      <c r="X37" s="122">
        <f t="shared" si="5"/>
        <v>0</v>
      </c>
      <c r="Y37" s="122">
        <f t="shared" si="6"/>
        <v>0</v>
      </c>
      <c r="Z37" s="122">
        <f t="shared" si="7"/>
        <v>0</v>
      </c>
      <c r="AA37" s="122">
        <f t="shared" si="8"/>
        <v>0</v>
      </c>
      <c r="AB37" s="122">
        <f t="shared" si="9"/>
        <v>0</v>
      </c>
      <c r="AC37" s="110"/>
      <c r="AD37" s="122">
        <f t="shared" si="10"/>
        <v>0</v>
      </c>
      <c r="AE37" s="122">
        <f t="shared" si="11"/>
        <v>0</v>
      </c>
      <c r="AF37" s="122">
        <f t="shared" si="12"/>
        <v>0</v>
      </c>
      <c r="AG37" s="122">
        <f t="shared" si="13"/>
        <v>0</v>
      </c>
      <c r="AH37" s="122">
        <f t="shared" si="14"/>
        <v>0</v>
      </c>
      <c r="AI37" s="110"/>
      <c r="AJ37" s="122">
        <f>IF(OR(E37=Dati!$C$88,E37=Dati!$C$89,E37=Dati!$C$90,E37=Dati!$C$91,E37=Dati!$C$92,E37=Dati!$C$93,E37=Dati!$C$94,E37=Dati!$C$95,E37=Dati!$C$96,E37=Dati!$C$97),1,0)</f>
        <v>0</v>
      </c>
      <c r="AK37" s="122">
        <f>IF(E37=Dati!$C$98,1,0)</f>
        <v>0</v>
      </c>
      <c r="AL37" s="122">
        <f>IF(E37=Dati!$C$99,1,0)</f>
        <v>0</v>
      </c>
      <c r="AM37" s="122">
        <f>IF(OR(E37=Dati!$C$100,E37=Dati!$C$101,E37=Dati!$C$102,E37=Dati!$C$103),1,0)</f>
        <v>0</v>
      </c>
      <c r="AN37" s="122">
        <f>IF(OR(E37=Dati!$C$104,E37=Dati!$C$105,E37=Dati!$C$106,E37=Dati!$C$107),1,0)</f>
        <v>1</v>
      </c>
      <c r="AO37" s="110"/>
      <c r="AP37" s="122">
        <f t="shared" si="15"/>
        <v>0</v>
      </c>
      <c r="AQ37" s="122">
        <f t="shared" si="16"/>
        <v>0</v>
      </c>
      <c r="AR37" s="122">
        <f t="shared" si="17"/>
        <v>0</v>
      </c>
      <c r="AS37" s="122">
        <f t="shared" si="18"/>
        <v>0</v>
      </c>
      <c r="AT37" s="122">
        <f t="shared" si="19"/>
        <v>0</v>
      </c>
      <c r="AU37" s="110"/>
      <c r="AV37" s="122">
        <f t="shared" si="20"/>
        <v>0</v>
      </c>
      <c r="AW37" s="122">
        <f t="shared" si="21"/>
        <v>0</v>
      </c>
      <c r="AX37" s="122">
        <f t="shared" si="22"/>
        <v>0</v>
      </c>
      <c r="AY37" s="122">
        <f t="shared" si="23"/>
        <v>0</v>
      </c>
      <c r="AZ37" s="122">
        <f t="shared" si="24"/>
        <v>0</v>
      </c>
      <c r="BA37" s="110"/>
      <c r="BB37" s="122">
        <f t="shared" si="25"/>
        <v>0</v>
      </c>
      <c r="BC37" s="122">
        <f t="shared" si="26"/>
        <v>0</v>
      </c>
      <c r="BD37" s="122">
        <f t="shared" si="27"/>
        <v>0</v>
      </c>
      <c r="BE37" s="122">
        <f t="shared" si="28"/>
        <v>0</v>
      </c>
      <c r="BF37" s="122">
        <f t="shared" si="29"/>
        <v>0</v>
      </c>
      <c r="BG37" s="110"/>
    </row>
    <row r="38" spans="1:59" ht="16.5" thickTop="1" thickBot="1" x14ac:dyDescent="0.3">
      <c r="A38" s="10">
        <v>29</v>
      </c>
      <c r="B38" s="103"/>
      <c r="C38" s="103"/>
      <c r="D38" s="100" t="s">
        <v>51</v>
      </c>
      <c r="E38" s="100" t="s">
        <v>198</v>
      </c>
      <c r="F38" s="109" t="s">
        <v>30</v>
      </c>
      <c r="G38" s="151"/>
      <c r="H38" s="151"/>
      <c r="I38" s="19">
        <f>IF(OR(E38=Dati!$C$88,E38=Dati!$C$89,E38=Dati!$C$90,E38=Dati!$C$91,E38=Dati!$C$92,E38=Dati!$C$93,E38=Dati!$C$94,E38=Dati!$C$95,E38=Dati!$C$96,E38=Dati!$C$97,E38=Dati!$C$98,E38=Dati!$C$99,E38=Dati!$C$100,E38=Dati!$C$101,E38=Dati!$C$102,E38=Dati!$C$103,E38=Dati!$C$104,E38=Dati!$C$105,E38=Dati!$C$106,E38=Dati!$C$107),G38*H38,0)</f>
        <v>0</v>
      </c>
      <c r="J38" s="19">
        <f>IF(OR(E38=Dati!$C$69,E38=Dati!$C$70,E38=Dati!$C$71,E38=Dati!$C$72,E38=Dati!$C$73,E38=Dati!$C$74,E38=Dati!$C$75,E38=Dati!$C$76,E38=Dati!$C$77,E38=Dati!$C$78,E38=Dati!$C$79,E38=Dati!$C$80,E38=Dati!$C$81,E38=Dati!$C$82,E38=Dati!$C$83,E38=Dati!$C$84,E38=Dati!$C$85,E38=Dati!$C$86,E38=Dati!$C$87),G38*H38,0)</f>
        <v>0</v>
      </c>
      <c r="K38" s="110"/>
      <c r="L38" s="122">
        <f>IF(D38=Dati!$C$7,1,0)</f>
        <v>0</v>
      </c>
      <c r="M38" s="122">
        <f>IF(D38=Dati!$C$8,1,0)</f>
        <v>1</v>
      </c>
      <c r="N38" s="122">
        <f>IF(D38=Dati!$C$9,1,0)</f>
        <v>0</v>
      </c>
      <c r="O38" s="122">
        <f>IF(D38=Dati!$C$10,1,0)</f>
        <v>0</v>
      </c>
      <c r="P38" s="122">
        <f>IF(D38=Dati!$C$11,1,0)</f>
        <v>0</v>
      </c>
      <c r="Q38" s="110"/>
      <c r="R38" s="122">
        <f t="shared" si="0"/>
        <v>0</v>
      </c>
      <c r="S38" s="122">
        <f t="shared" si="1"/>
        <v>0</v>
      </c>
      <c r="T38" s="122">
        <f t="shared" si="2"/>
        <v>0</v>
      </c>
      <c r="U38" s="122">
        <f t="shared" si="3"/>
        <v>0</v>
      </c>
      <c r="V38" s="122">
        <f t="shared" si="4"/>
        <v>0</v>
      </c>
      <c r="W38" s="110"/>
      <c r="X38" s="122">
        <f t="shared" si="5"/>
        <v>0</v>
      </c>
      <c r="Y38" s="122">
        <f t="shared" si="6"/>
        <v>0</v>
      </c>
      <c r="Z38" s="122">
        <f t="shared" si="7"/>
        <v>0</v>
      </c>
      <c r="AA38" s="122">
        <f t="shared" si="8"/>
        <v>0</v>
      </c>
      <c r="AB38" s="122">
        <f t="shared" si="9"/>
        <v>0</v>
      </c>
      <c r="AC38" s="110"/>
      <c r="AD38" s="122">
        <f t="shared" si="10"/>
        <v>0</v>
      </c>
      <c r="AE38" s="122">
        <f t="shared" si="11"/>
        <v>0</v>
      </c>
      <c r="AF38" s="122">
        <f t="shared" si="12"/>
        <v>0</v>
      </c>
      <c r="AG38" s="122">
        <f t="shared" si="13"/>
        <v>0</v>
      </c>
      <c r="AH38" s="122">
        <f t="shared" si="14"/>
        <v>0</v>
      </c>
      <c r="AI38" s="110"/>
      <c r="AJ38" s="122">
        <f>IF(OR(E38=Dati!$C$88,E38=Dati!$C$89,E38=Dati!$C$90,E38=Dati!$C$91,E38=Dati!$C$92,E38=Dati!$C$93,E38=Dati!$C$94,E38=Dati!$C$95,E38=Dati!$C$96,E38=Dati!$C$97),1,0)</f>
        <v>0</v>
      </c>
      <c r="AK38" s="122">
        <f>IF(E38=Dati!$C$98,1,0)</f>
        <v>0</v>
      </c>
      <c r="AL38" s="122">
        <f>IF(E38=Dati!$C$99,1,0)</f>
        <v>0</v>
      </c>
      <c r="AM38" s="122">
        <f>IF(OR(E38=Dati!$C$100,E38=Dati!$C$101,E38=Dati!$C$102,E38=Dati!$C$103),1,0)</f>
        <v>0</v>
      </c>
      <c r="AN38" s="122">
        <f>IF(OR(E38=Dati!$C$104,E38=Dati!$C$105,E38=Dati!$C$106,E38=Dati!$C$107),1,0)</f>
        <v>1</v>
      </c>
      <c r="AO38" s="110"/>
      <c r="AP38" s="122">
        <f t="shared" si="15"/>
        <v>0</v>
      </c>
      <c r="AQ38" s="122">
        <f t="shared" si="16"/>
        <v>0</v>
      </c>
      <c r="AR38" s="122">
        <f t="shared" si="17"/>
        <v>0</v>
      </c>
      <c r="AS38" s="122">
        <f t="shared" si="18"/>
        <v>0</v>
      </c>
      <c r="AT38" s="122">
        <f t="shared" si="19"/>
        <v>0</v>
      </c>
      <c r="AU38" s="110"/>
      <c r="AV38" s="122">
        <f t="shared" si="20"/>
        <v>0</v>
      </c>
      <c r="AW38" s="122">
        <f t="shared" si="21"/>
        <v>0</v>
      </c>
      <c r="AX38" s="122">
        <f t="shared" si="22"/>
        <v>0</v>
      </c>
      <c r="AY38" s="122">
        <f t="shared" si="23"/>
        <v>0</v>
      </c>
      <c r="AZ38" s="122">
        <f t="shared" si="24"/>
        <v>0</v>
      </c>
      <c r="BA38" s="110"/>
      <c r="BB38" s="122">
        <f t="shared" si="25"/>
        <v>0</v>
      </c>
      <c r="BC38" s="122">
        <f t="shared" si="26"/>
        <v>0</v>
      </c>
      <c r="BD38" s="122">
        <f t="shared" si="27"/>
        <v>0</v>
      </c>
      <c r="BE38" s="122">
        <f t="shared" si="28"/>
        <v>0</v>
      </c>
      <c r="BF38" s="122">
        <f t="shared" si="29"/>
        <v>0</v>
      </c>
      <c r="BG38" s="110"/>
    </row>
    <row r="39" spans="1:59" ht="16.5" thickTop="1" thickBot="1" x14ac:dyDescent="0.3">
      <c r="A39" s="10">
        <v>30</v>
      </c>
      <c r="B39" s="103"/>
      <c r="C39" s="103"/>
      <c r="D39" s="100" t="s">
        <v>51</v>
      </c>
      <c r="E39" s="100" t="s">
        <v>198</v>
      </c>
      <c r="F39" s="109" t="s">
        <v>30</v>
      </c>
      <c r="G39" s="151"/>
      <c r="H39" s="151"/>
      <c r="I39" s="19">
        <f>IF(OR(E39=Dati!$C$88,E39=Dati!$C$89,E39=Dati!$C$90,E39=Dati!$C$91,E39=Dati!$C$92,E39=Dati!$C$93,E39=Dati!$C$94,E39=Dati!$C$95,E39=Dati!$C$96,E39=Dati!$C$97,E39=Dati!$C$98,E39=Dati!$C$99,E39=Dati!$C$100,E39=Dati!$C$101,E39=Dati!$C$102,E39=Dati!$C$103,E39=Dati!$C$104,E39=Dati!$C$105,E39=Dati!$C$106,E39=Dati!$C$107),G39*H39,0)</f>
        <v>0</v>
      </c>
      <c r="J39" s="19">
        <f>IF(OR(E39=Dati!$C$69,E39=Dati!$C$70,E39=Dati!$C$71,E39=Dati!$C$72,E39=Dati!$C$73,E39=Dati!$C$74,E39=Dati!$C$75,E39=Dati!$C$76,E39=Dati!$C$77,E39=Dati!$C$78,E39=Dati!$C$79,E39=Dati!$C$80,E39=Dati!$C$81,E39=Dati!$C$82,E39=Dati!$C$83,E39=Dati!$C$84,E39=Dati!$C$85,E39=Dati!$C$86,E39=Dati!$C$87),G39*H39,0)</f>
        <v>0</v>
      </c>
      <c r="K39" s="110"/>
      <c r="L39" s="122">
        <f>IF(D39=Dati!$C$7,1,0)</f>
        <v>0</v>
      </c>
      <c r="M39" s="122">
        <f>IF(D39=Dati!$C$8,1,0)</f>
        <v>1</v>
      </c>
      <c r="N39" s="122">
        <f>IF(D39=Dati!$C$9,1,0)</f>
        <v>0</v>
      </c>
      <c r="O39" s="122">
        <f>IF(D39=Dati!$C$10,1,0)</f>
        <v>0</v>
      </c>
      <c r="P39" s="122">
        <f>IF(D39=Dati!$C$11,1,0)</f>
        <v>0</v>
      </c>
      <c r="Q39" s="110"/>
      <c r="R39" s="122">
        <f t="shared" si="0"/>
        <v>0</v>
      </c>
      <c r="S39" s="122">
        <f t="shared" si="1"/>
        <v>0</v>
      </c>
      <c r="T39" s="122">
        <f t="shared" si="2"/>
        <v>0</v>
      </c>
      <c r="U39" s="122">
        <f t="shared" si="3"/>
        <v>0</v>
      </c>
      <c r="V39" s="122">
        <f t="shared" si="4"/>
        <v>0</v>
      </c>
      <c r="W39" s="110"/>
      <c r="X39" s="122">
        <f t="shared" si="5"/>
        <v>0</v>
      </c>
      <c r="Y39" s="122">
        <f t="shared" si="6"/>
        <v>0</v>
      </c>
      <c r="Z39" s="122">
        <f t="shared" si="7"/>
        <v>0</v>
      </c>
      <c r="AA39" s="122">
        <f t="shared" si="8"/>
        <v>0</v>
      </c>
      <c r="AB39" s="122">
        <f t="shared" si="9"/>
        <v>0</v>
      </c>
      <c r="AC39" s="110"/>
      <c r="AD39" s="122">
        <f t="shared" si="10"/>
        <v>0</v>
      </c>
      <c r="AE39" s="122">
        <f t="shared" si="11"/>
        <v>0</v>
      </c>
      <c r="AF39" s="122">
        <f t="shared" si="12"/>
        <v>0</v>
      </c>
      <c r="AG39" s="122">
        <f t="shared" si="13"/>
        <v>0</v>
      </c>
      <c r="AH39" s="122">
        <f t="shared" si="14"/>
        <v>0</v>
      </c>
      <c r="AI39" s="110"/>
      <c r="AJ39" s="122">
        <f>IF(OR(E39=Dati!$C$88,E39=Dati!$C$89,E39=Dati!$C$90,E39=Dati!$C$91,E39=Dati!$C$92,E39=Dati!$C$93,E39=Dati!$C$94,E39=Dati!$C$95,E39=Dati!$C$96,E39=Dati!$C$97),1,0)</f>
        <v>0</v>
      </c>
      <c r="AK39" s="122">
        <f>IF(E39=Dati!$C$98,1,0)</f>
        <v>0</v>
      </c>
      <c r="AL39" s="122">
        <f>IF(E39=Dati!$C$99,1,0)</f>
        <v>0</v>
      </c>
      <c r="AM39" s="122">
        <f>IF(OR(E39=Dati!$C$100,E39=Dati!$C$101,E39=Dati!$C$102,E39=Dati!$C$103),1,0)</f>
        <v>0</v>
      </c>
      <c r="AN39" s="122">
        <f>IF(OR(E39=Dati!$C$104,E39=Dati!$C$105,E39=Dati!$C$106,E39=Dati!$C$107),1,0)</f>
        <v>1</v>
      </c>
      <c r="AO39" s="110"/>
      <c r="AP39" s="122">
        <f t="shared" si="15"/>
        <v>0</v>
      </c>
      <c r="AQ39" s="122">
        <f t="shared" si="16"/>
        <v>0</v>
      </c>
      <c r="AR39" s="122">
        <f t="shared" si="17"/>
        <v>0</v>
      </c>
      <c r="AS39" s="122">
        <f t="shared" si="18"/>
        <v>0</v>
      </c>
      <c r="AT39" s="122">
        <f t="shared" si="19"/>
        <v>0</v>
      </c>
      <c r="AU39" s="110"/>
      <c r="AV39" s="122">
        <f t="shared" si="20"/>
        <v>0</v>
      </c>
      <c r="AW39" s="122">
        <f t="shared" si="21"/>
        <v>0</v>
      </c>
      <c r="AX39" s="122">
        <f t="shared" si="22"/>
        <v>0</v>
      </c>
      <c r="AY39" s="122">
        <f t="shared" si="23"/>
        <v>0</v>
      </c>
      <c r="AZ39" s="122">
        <f t="shared" si="24"/>
        <v>0</v>
      </c>
      <c r="BA39" s="110"/>
      <c r="BB39" s="122">
        <f t="shared" si="25"/>
        <v>0</v>
      </c>
      <c r="BC39" s="122">
        <f t="shared" si="26"/>
        <v>0</v>
      </c>
      <c r="BD39" s="122">
        <f t="shared" si="27"/>
        <v>0</v>
      </c>
      <c r="BE39" s="122">
        <f t="shared" si="28"/>
        <v>0</v>
      </c>
      <c r="BF39" s="122">
        <f t="shared" si="29"/>
        <v>0</v>
      </c>
      <c r="BG39" s="110"/>
    </row>
    <row r="40" spans="1:59" ht="16.5" thickTop="1" thickBot="1" x14ac:dyDescent="0.3">
      <c r="A40" s="10">
        <v>31</v>
      </c>
      <c r="B40" s="103"/>
      <c r="C40" s="103"/>
      <c r="D40" s="100" t="s">
        <v>51</v>
      </c>
      <c r="E40" s="100" t="s">
        <v>198</v>
      </c>
      <c r="F40" s="109" t="s">
        <v>30</v>
      </c>
      <c r="G40" s="151"/>
      <c r="H40" s="151"/>
      <c r="I40" s="19">
        <f>IF(OR(E40=Dati!$C$88,E40=Dati!$C$89,E40=Dati!$C$90,E40=Dati!$C$91,E40=Dati!$C$92,E40=Dati!$C$93,E40=Dati!$C$94,E40=Dati!$C$95,E40=Dati!$C$96,E40=Dati!$C$97,E40=Dati!$C$98,E40=Dati!$C$99,E40=Dati!$C$100,E40=Dati!$C$101,E40=Dati!$C$102,E40=Dati!$C$103,E40=Dati!$C$104,E40=Dati!$C$105,E40=Dati!$C$106,E40=Dati!$C$107),G40*H40,0)</f>
        <v>0</v>
      </c>
      <c r="J40" s="19">
        <f>IF(OR(E40=Dati!$C$69,E40=Dati!$C$70,E40=Dati!$C$71,E40=Dati!$C$72,E40=Dati!$C$73,E40=Dati!$C$74,E40=Dati!$C$75,E40=Dati!$C$76,E40=Dati!$C$77,E40=Dati!$C$78,E40=Dati!$C$79,E40=Dati!$C$80,E40=Dati!$C$81,E40=Dati!$C$82,E40=Dati!$C$83,E40=Dati!$C$84,E40=Dati!$C$85,E40=Dati!$C$86,E40=Dati!$C$87),G40*H40,0)</f>
        <v>0</v>
      </c>
      <c r="K40" s="110"/>
      <c r="L40" s="122">
        <f>IF(D40=Dati!$C$7,1,0)</f>
        <v>0</v>
      </c>
      <c r="M40" s="122">
        <f>IF(D40=Dati!$C$8,1,0)</f>
        <v>1</v>
      </c>
      <c r="N40" s="122">
        <f>IF(D40=Dati!$C$9,1,0)</f>
        <v>0</v>
      </c>
      <c r="O40" s="122">
        <f>IF(D40=Dati!$C$10,1,0)</f>
        <v>0</v>
      </c>
      <c r="P40" s="122">
        <f>IF(D40=Dati!$C$11,1,0)</f>
        <v>0</v>
      </c>
      <c r="Q40" s="110"/>
      <c r="R40" s="122">
        <f t="shared" si="0"/>
        <v>0</v>
      </c>
      <c r="S40" s="122">
        <f t="shared" si="1"/>
        <v>0</v>
      </c>
      <c r="T40" s="122">
        <f t="shared" si="2"/>
        <v>0</v>
      </c>
      <c r="U40" s="122">
        <f t="shared" si="3"/>
        <v>0</v>
      </c>
      <c r="V40" s="122">
        <f t="shared" si="4"/>
        <v>0</v>
      </c>
      <c r="W40" s="110"/>
      <c r="X40" s="122">
        <f t="shared" si="5"/>
        <v>0</v>
      </c>
      <c r="Y40" s="122">
        <f t="shared" si="6"/>
        <v>0</v>
      </c>
      <c r="Z40" s="122">
        <f t="shared" si="7"/>
        <v>0</v>
      </c>
      <c r="AA40" s="122">
        <f t="shared" si="8"/>
        <v>0</v>
      </c>
      <c r="AB40" s="122">
        <f t="shared" si="9"/>
        <v>0</v>
      </c>
      <c r="AC40" s="110"/>
      <c r="AD40" s="122">
        <f t="shared" si="10"/>
        <v>0</v>
      </c>
      <c r="AE40" s="122">
        <f t="shared" si="11"/>
        <v>0</v>
      </c>
      <c r="AF40" s="122">
        <f t="shared" si="12"/>
        <v>0</v>
      </c>
      <c r="AG40" s="122">
        <f t="shared" si="13"/>
        <v>0</v>
      </c>
      <c r="AH40" s="122">
        <f t="shared" si="14"/>
        <v>0</v>
      </c>
      <c r="AI40" s="110"/>
      <c r="AJ40" s="122">
        <f>IF(OR(E40=Dati!$C$88,E40=Dati!$C$89,E40=Dati!$C$90,E40=Dati!$C$91,E40=Dati!$C$92,E40=Dati!$C$93,E40=Dati!$C$94,E40=Dati!$C$95,E40=Dati!$C$96,E40=Dati!$C$97),1,0)</f>
        <v>0</v>
      </c>
      <c r="AK40" s="122">
        <f>IF(E40=Dati!$C$98,1,0)</f>
        <v>0</v>
      </c>
      <c r="AL40" s="122">
        <f>IF(E40=Dati!$C$99,1,0)</f>
        <v>0</v>
      </c>
      <c r="AM40" s="122">
        <f>IF(OR(E40=Dati!$C$100,E40=Dati!$C$101,E40=Dati!$C$102,E40=Dati!$C$103),1,0)</f>
        <v>0</v>
      </c>
      <c r="AN40" s="122">
        <f>IF(OR(E40=Dati!$C$104,E40=Dati!$C$105,E40=Dati!$C$106,E40=Dati!$C$107),1,0)</f>
        <v>1</v>
      </c>
      <c r="AO40" s="110"/>
      <c r="AP40" s="122">
        <f t="shared" si="15"/>
        <v>0</v>
      </c>
      <c r="AQ40" s="122">
        <f t="shared" si="16"/>
        <v>0</v>
      </c>
      <c r="AR40" s="122">
        <f t="shared" si="17"/>
        <v>0</v>
      </c>
      <c r="AS40" s="122">
        <f t="shared" si="18"/>
        <v>0</v>
      </c>
      <c r="AT40" s="122">
        <f t="shared" si="19"/>
        <v>0</v>
      </c>
      <c r="AU40" s="110"/>
      <c r="AV40" s="122">
        <f t="shared" si="20"/>
        <v>0</v>
      </c>
      <c r="AW40" s="122">
        <f t="shared" si="21"/>
        <v>0</v>
      </c>
      <c r="AX40" s="122">
        <f t="shared" si="22"/>
        <v>0</v>
      </c>
      <c r="AY40" s="122">
        <f t="shared" si="23"/>
        <v>0</v>
      </c>
      <c r="AZ40" s="122">
        <f t="shared" si="24"/>
        <v>0</v>
      </c>
      <c r="BA40" s="110"/>
      <c r="BB40" s="122">
        <f t="shared" si="25"/>
        <v>0</v>
      </c>
      <c r="BC40" s="122">
        <f t="shared" si="26"/>
        <v>0</v>
      </c>
      <c r="BD40" s="122">
        <f t="shared" si="27"/>
        <v>0</v>
      </c>
      <c r="BE40" s="122">
        <f t="shared" si="28"/>
        <v>0</v>
      </c>
      <c r="BF40" s="122">
        <f t="shared" si="29"/>
        <v>0</v>
      </c>
      <c r="BG40" s="110"/>
    </row>
    <row r="41" spans="1:59" ht="16.5" thickTop="1" thickBot="1" x14ac:dyDescent="0.3">
      <c r="A41" s="10">
        <v>32</v>
      </c>
      <c r="B41" s="103"/>
      <c r="C41" s="103"/>
      <c r="D41" s="100" t="s">
        <v>51</v>
      </c>
      <c r="E41" s="100" t="s">
        <v>198</v>
      </c>
      <c r="F41" s="109" t="s">
        <v>30</v>
      </c>
      <c r="G41" s="151"/>
      <c r="H41" s="151"/>
      <c r="I41" s="19">
        <f>IF(OR(E41=Dati!$C$88,E41=Dati!$C$89,E41=Dati!$C$90,E41=Dati!$C$91,E41=Dati!$C$92,E41=Dati!$C$93,E41=Dati!$C$94,E41=Dati!$C$95,E41=Dati!$C$96,E41=Dati!$C$97,E41=Dati!$C$98,E41=Dati!$C$99,E41=Dati!$C$100,E41=Dati!$C$101,E41=Dati!$C$102,E41=Dati!$C$103,E41=Dati!$C$104,E41=Dati!$C$105,E41=Dati!$C$106,E41=Dati!$C$107),G41*H41,0)</f>
        <v>0</v>
      </c>
      <c r="J41" s="19">
        <f>IF(OR(E41=Dati!$C$69,E41=Dati!$C$70,E41=Dati!$C$71,E41=Dati!$C$72,E41=Dati!$C$73,E41=Dati!$C$74,E41=Dati!$C$75,E41=Dati!$C$76,E41=Dati!$C$77,E41=Dati!$C$78,E41=Dati!$C$79,E41=Dati!$C$80,E41=Dati!$C$81,E41=Dati!$C$82,E41=Dati!$C$83,E41=Dati!$C$84,E41=Dati!$C$85,E41=Dati!$C$86,E41=Dati!$C$87),G41*H41,0)</f>
        <v>0</v>
      </c>
      <c r="K41" s="110"/>
      <c r="L41" s="122">
        <f>IF(D41=Dati!$C$7,1,0)</f>
        <v>0</v>
      </c>
      <c r="M41" s="122">
        <f>IF(D41=Dati!$C$8,1,0)</f>
        <v>1</v>
      </c>
      <c r="N41" s="122">
        <f>IF(D41=Dati!$C$9,1,0)</f>
        <v>0</v>
      </c>
      <c r="O41" s="122">
        <f>IF(D41=Dati!$C$10,1,0)</f>
        <v>0</v>
      </c>
      <c r="P41" s="122">
        <f>IF(D41=Dati!$C$11,1,0)</f>
        <v>0</v>
      </c>
      <c r="Q41" s="110"/>
      <c r="R41" s="122">
        <f t="shared" si="0"/>
        <v>0</v>
      </c>
      <c r="S41" s="122">
        <f t="shared" si="1"/>
        <v>0</v>
      </c>
      <c r="T41" s="122">
        <f t="shared" si="2"/>
        <v>0</v>
      </c>
      <c r="U41" s="122">
        <f t="shared" si="3"/>
        <v>0</v>
      </c>
      <c r="V41" s="122">
        <f t="shared" si="4"/>
        <v>0</v>
      </c>
      <c r="W41" s="110"/>
      <c r="X41" s="122">
        <f t="shared" si="5"/>
        <v>0</v>
      </c>
      <c r="Y41" s="122">
        <f t="shared" si="6"/>
        <v>0</v>
      </c>
      <c r="Z41" s="122">
        <f t="shared" si="7"/>
        <v>0</v>
      </c>
      <c r="AA41" s="122">
        <f t="shared" si="8"/>
        <v>0</v>
      </c>
      <c r="AB41" s="122">
        <f t="shared" si="9"/>
        <v>0</v>
      </c>
      <c r="AC41" s="110"/>
      <c r="AD41" s="122">
        <f t="shared" si="10"/>
        <v>0</v>
      </c>
      <c r="AE41" s="122">
        <f t="shared" si="11"/>
        <v>0</v>
      </c>
      <c r="AF41" s="122">
        <f t="shared" si="12"/>
        <v>0</v>
      </c>
      <c r="AG41" s="122">
        <f t="shared" si="13"/>
        <v>0</v>
      </c>
      <c r="AH41" s="122">
        <f t="shared" si="14"/>
        <v>0</v>
      </c>
      <c r="AI41" s="110"/>
      <c r="AJ41" s="122">
        <f>IF(OR(E41=Dati!$C$88,E41=Dati!$C$89,E41=Dati!$C$90,E41=Dati!$C$91,E41=Dati!$C$92,E41=Dati!$C$93,E41=Dati!$C$94,E41=Dati!$C$95,E41=Dati!$C$96,E41=Dati!$C$97),1,0)</f>
        <v>0</v>
      </c>
      <c r="AK41" s="122">
        <f>IF(E41=Dati!$C$98,1,0)</f>
        <v>0</v>
      </c>
      <c r="AL41" s="122">
        <f>IF(E41=Dati!$C$99,1,0)</f>
        <v>0</v>
      </c>
      <c r="AM41" s="122">
        <f>IF(OR(E41=Dati!$C$100,E41=Dati!$C$101,E41=Dati!$C$102,E41=Dati!$C$103),1,0)</f>
        <v>0</v>
      </c>
      <c r="AN41" s="122">
        <f>IF(OR(E41=Dati!$C$104,E41=Dati!$C$105,E41=Dati!$C$106,E41=Dati!$C$107),1,0)</f>
        <v>1</v>
      </c>
      <c r="AO41" s="110"/>
      <c r="AP41" s="122">
        <f t="shared" si="15"/>
        <v>0</v>
      </c>
      <c r="AQ41" s="122">
        <f t="shared" si="16"/>
        <v>0</v>
      </c>
      <c r="AR41" s="122">
        <f t="shared" si="17"/>
        <v>0</v>
      </c>
      <c r="AS41" s="122">
        <f t="shared" si="18"/>
        <v>0</v>
      </c>
      <c r="AT41" s="122">
        <f t="shared" si="19"/>
        <v>0</v>
      </c>
      <c r="AU41" s="110"/>
      <c r="AV41" s="122">
        <f t="shared" si="20"/>
        <v>0</v>
      </c>
      <c r="AW41" s="122">
        <f t="shared" si="21"/>
        <v>0</v>
      </c>
      <c r="AX41" s="122">
        <f t="shared" si="22"/>
        <v>0</v>
      </c>
      <c r="AY41" s="122">
        <f t="shared" si="23"/>
        <v>0</v>
      </c>
      <c r="AZ41" s="122">
        <f t="shared" si="24"/>
        <v>0</v>
      </c>
      <c r="BA41" s="110"/>
      <c r="BB41" s="122">
        <f t="shared" si="25"/>
        <v>0</v>
      </c>
      <c r="BC41" s="122">
        <f t="shared" si="26"/>
        <v>0</v>
      </c>
      <c r="BD41" s="122">
        <f t="shared" si="27"/>
        <v>0</v>
      </c>
      <c r="BE41" s="122">
        <f t="shared" si="28"/>
        <v>0</v>
      </c>
      <c r="BF41" s="122">
        <f t="shared" si="29"/>
        <v>0</v>
      </c>
      <c r="BG41" s="110"/>
    </row>
    <row r="42" spans="1:59" ht="16.5" thickTop="1" thickBot="1" x14ac:dyDescent="0.3">
      <c r="A42" s="10">
        <v>33</v>
      </c>
      <c r="B42" s="103"/>
      <c r="C42" s="103"/>
      <c r="D42" s="100" t="s">
        <v>51</v>
      </c>
      <c r="E42" s="100" t="s">
        <v>198</v>
      </c>
      <c r="F42" s="109" t="s">
        <v>30</v>
      </c>
      <c r="G42" s="151"/>
      <c r="H42" s="151"/>
      <c r="I42" s="19">
        <f>IF(OR(E42=Dati!$C$88,E42=Dati!$C$89,E42=Dati!$C$90,E42=Dati!$C$91,E42=Dati!$C$92,E42=Dati!$C$93,E42=Dati!$C$94,E42=Dati!$C$95,E42=Dati!$C$96,E42=Dati!$C$97,E42=Dati!$C$98,E42=Dati!$C$99,E42=Dati!$C$100,E42=Dati!$C$101,E42=Dati!$C$102,E42=Dati!$C$103,E42=Dati!$C$104,E42=Dati!$C$105,E42=Dati!$C$106,E42=Dati!$C$107),G42*H42,0)</f>
        <v>0</v>
      </c>
      <c r="J42" s="19">
        <f>IF(OR(E42=Dati!$C$69,E42=Dati!$C$70,E42=Dati!$C$71,E42=Dati!$C$72,E42=Dati!$C$73,E42=Dati!$C$74,E42=Dati!$C$75,E42=Dati!$C$76,E42=Dati!$C$77,E42=Dati!$C$78,E42=Dati!$C$79,E42=Dati!$C$80,E42=Dati!$C$81,E42=Dati!$C$82,E42=Dati!$C$83,E42=Dati!$C$84,E42=Dati!$C$85,E42=Dati!$C$86,E42=Dati!$C$87),G42*H42,0)</f>
        <v>0</v>
      </c>
      <c r="K42" s="110"/>
      <c r="L42" s="122">
        <f>IF(D42=Dati!$C$7,1,0)</f>
        <v>0</v>
      </c>
      <c r="M42" s="122">
        <f>IF(D42=Dati!$C$8,1,0)</f>
        <v>1</v>
      </c>
      <c r="N42" s="122">
        <f>IF(D42=Dati!$C$9,1,0)</f>
        <v>0</v>
      </c>
      <c r="O42" s="122">
        <f>IF(D42=Dati!$C$10,1,0)</f>
        <v>0</v>
      </c>
      <c r="P42" s="122">
        <f>IF(D42=Dati!$C$11,1,0)</f>
        <v>0</v>
      </c>
      <c r="Q42" s="110"/>
      <c r="R42" s="122">
        <f t="shared" ref="R42:R71" si="30">$J42*L42*IF($F42=NC,1,0)</f>
        <v>0</v>
      </c>
      <c r="S42" s="122">
        <f t="shared" ref="S42:S71" si="31">$J42*M42*IF($F42=NC,1,0)</f>
        <v>0</v>
      </c>
      <c r="T42" s="122">
        <f t="shared" ref="T42:T71" si="32">$J42*N42*IF($F42=NC,1,0)</f>
        <v>0</v>
      </c>
      <c r="U42" s="122">
        <f t="shared" ref="U42:U71" si="33">$J42*O42*IF($F42=NC,1,0)</f>
        <v>0</v>
      </c>
      <c r="V42" s="122">
        <f t="shared" ref="V42:V71" si="34">$J42*P42*IF($F42=NC,1,0)</f>
        <v>0</v>
      </c>
      <c r="W42" s="110"/>
      <c r="X42" s="122">
        <f t="shared" ref="X42:X71" si="35">$J42*L42*IF($F42=DR,1,0)</f>
        <v>0</v>
      </c>
      <c r="Y42" s="122">
        <f t="shared" ref="Y42:Y71" si="36">$J42*M42*IF($F42=DR,1,0)</f>
        <v>0</v>
      </c>
      <c r="Z42" s="122">
        <f t="shared" ref="Z42:Z71" si="37">$J42*N42*IF($F42=DR,1,0)</f>
        <v>0</v>
      </c>
      <c r="AA42" s="122">
        <f t="shared" ref="AA42:AA71" si="38">$J42*O42*IF($F42=DR,1,0)</f>
        <v>0</v>
      </c>
      <c r="AB42" s="122">
        <f t="shared" ref="AB42:AB71" si="39">$J42*P42*IF($F42=DR,1,0)</f>
        <v>0</v>
      </c>
      <c r="AC42" s="110"/>
      <c r="AD42" s="122">
        <f t="shared" ref="AD42:AD71" si="40">$J42*L42*IF($F42=RR,1,0)</f>
        <v>0</v>
      </c>
      <c r="AE42" s="122">
        <f t="shared" ref="AE42:AE71" si="41">$J42*M42*IF($F42=RR,1,0)</f>
        <v>0</v>
      </c>
      <c r="AF42" s="122">
        <f t="shared" ref="AF42:AF71" si="42">$J42*N42*IF($F42=RR,1,0)</f>
        <v>0</v>
      </c>
      <c r="AG42" s="122">
        <f t="shared" ref="AG42:AG71" si="43">$J42*O42*IF($F42=RR,1,0)</f>
        <v>0</v>
      </c>
      <c r="AH42" s="122">
        <f t="shared" ref="AH42:AH71" si="44">$J42*P42*IF($F42=RR,1,0)</f>
        <v>0</v>
      </c>
      <c r="AI42" s="110"/>
      <c r="AJ42" s="122">
        <f>IF(OR(E42=Dati!$C$88,E42=Dati!$C$89,E42=Dati!$C$90,E42=Dati!$C$91,E42=Dati!$C$92,E42=Dati!$C$93,E42=Dati!$C$94,E42=Dati!$C$95,E42=Dati!$C$96,E42=Dati!$C$97),1,0)</f>
        <v>0</v>
      </c>
      <c r="AK42" s="122">
        <f>IF(E42=Dati!$C$98,1,0)</f>
        <v>0</v>
      </c>
      <c r="AL42" s="122">
        <f>IF(E42=Dati!$C$99,1,0)</f>
        <v>0</v>
      </c>
      <c r="AM42" s="122">
        <f>IF(OR(E42=Dati!$C$100,E42=Dati!$C$101,E42=Dati!$C$102,E42=Dati!$C$103),1,0)</f>
        <v>0</v>
      </c>
      <c r="AN42" s="122">
        <f>IF(OR(E42=Dati!$C$104,E42=Dati!$C$105,E42=Dati!$C$106,E42=Dati!$C$107),1,0)</f>
        <v>1</v>
      </c>
      <c r="AO42" s="110"/>
      <c r="AP42" s="122">
        <f t="shared" ref="AP42:AP71" si="45">$I42*$AJ42*IF($F42=NC,1,0)</f>
        <v>0</v>
      </c>
      <c r="AQ42" s="122">
        <f t="shared" ref="AQ42:AQ71" si="46">$I42*$AK42*IF($F42=NC,1,0)</f>
        <v>0</v>
      </c>
      <c r="AR42" s="122">
        <f t="shared" ref="AR42:AR71" si="47">$I42*$AL42*IF($F42=NC,1,0)</f>
        <v>0</v>
      </c>
      <c r="AS42" s="122">
        <f t="shared" ref="AS42:AS71" si="48">$I42*$AM42*IF($F42=NC,1,0)</f>
        <v>0</v>
      </c>
      <c r="AT42" s="122">
        <f t="shared" ref="AT42:AT71" si="49">$I42*$AN42*IF($F42=NC,1,0)</f>
        <v>0</v>
      </c>
      <c r="AU42" s="110"/>
      <c r="AV42" s="122">
        <f t="shared" ref="AV42:AV71" si="50">$I42*$AJ42*IF($F42=DR,1,0)</f>
        <v>0</v>
      </c>
      <c r="AW42" s="122">
        <f t="shared" ref="AW42:AW71" si="51">$I42*$AK42*IF($F42=DR,1,0)</f>
        <v>0</v>
      </c>
      <c r="AX42" s="122">
        <f t="shared" ref="AX42:AX71" si="52">$I42*$AL42*IF($F42=DR,1,0)</f>
        <v>0</v>
      </c>
      <c r="AY42" s="122">
        <f t="shared" ref="AY42:AY71" si="53">$I42*$AM42*IF($F42=DR,1,0)</f>
        <v>0</v>
      </c>
      <c r="AZ42" s="122">
        <f t="shared" ref="AZ42:AZ71" si="54">$I42*$AN42*IF($F42=DR,1,0)</f>
        <v>0</v>
      </c>
      <c r="BA42" s="110"/>
      <c r="BB42" s="122">
        <f t="shared" ref="BB42:BB71" si="55">$I42*$AJ42*IF($F42=RR,1,0)</f>
        <v>0</v>
      </c>
      <c r="BC42" s="122">
        <f t="shared" ref="BC42:BC71" si="56">$I42*$AK42*IF($F42=RR,1,0)</f>
        <v>0</v>
      </c>
      <c r="BD42" s="122">
        <f t="shared" ref="BD42:BD71" si="57">$I42*$AL42*IF($F42=RR,1,0)</f>
        <v>0</v>
      </c>
      <c r="BE42" s="122">
        <f t="shared" ref="BE42:BE71" si="58">$I42*$AM42*IF($F42=RR,1,0)</f>
        <v>0</v>
      </c>
      <c r="BF42" s="122">
        <f t="shared" ref="BF42:BF71" si="59">$I42*$AN42*IF($F42=RR,1,0)</f>
        <v>0</v>
      </c>
      <c r="BG42" s="110"/>
    </row>
    <row r="43" spans="1:59" ht="16.5" thickTop="1" thickBot="1" x14ac:dyDescent="0.3">
      <c r="A43" s="10">
        <v>34</v>
      </c>
      <c r="B43" s="103"/>
      <c r="C43" s="103"/>
      <c r="D43" s="100" t="s">
        <v>51</v>
      </c>
      <c r="E43" s="100" t="s">
        <v>198</v>
      </c>
      <c r="F43" s="109" t="s">
        <v>30</v>
      </c>
      <c r="G43" s="151"/>
      <c r="H43" s="151"/>
      <c r="I43" s="19">
        <f>IF(OR(E43=Dati!$C$88,E43=Dati!$C$89,E43=Dati!$C$90,E43=Dati!$C$91,E43=Dati!$C$92,E43=Dati!$C$93,E43=Dati!$C$94,E43=Dati!$C$95,E43=Dati!$C$96,E43=Dati!$C$97,E43=Dati!$C$98,E43=Dati!$C$99,E43=Dati!$C$100,E43=Dati!$C$101,E43=Dati!$C$102,E43=Dati!$C$103,E43=Dati!$C$104,E43=Dati!$C$105,E43=Dati!$C$106,E43=Dati!$C$107),G43*H43,0)</f>
        <v>0</v>
      </c>
      <c r="J43" s="19">
        <f>IF(OR(E43=Dati!$C$69,E43=Dati!$C$70,E43=Dati!$C$71,E43=Dati!$C$72,E43=Dati!$C$73,E43=Dati!$C$74,E43=Dati!$C$75,E43=Dati!$C$76,E43=Dati!$C$77,E43=Dati!$C$78,E43=Dati!$C$79,E43=Dati!$C$80,E43=Dati!$C$81,E43=Dati!$C$82,E43=Dati!$C$83,E43=Dati!$C$84,E43=Dati!$C$85,E43=Dati!$C$86,E43=Dati!$C$87),G43*H43,0)</f>
        <v>0</v>
      </c>
      <c r="K43" s="110"/>
      <c r="L43" s="122">
        <f>IF(D43=Dati!$C$7,1,0)</f>
        <v>0</v>
      </c>
      <c r="M43" s="122">
        <f>IF(D43=Dati!$C$8,1,0)</f>
        <v>1</v>
      </c>
      <c r="N43" s="122">
        <f>IF(D43=Dati!$C$9,1,0)</f>
        <v>0</v>
      </c>
      <c r="O43" s="122">
        <f>IF(D43=Dati!$C$10,1,0)</f>
        <v>0</v>
      </c>
      <c r="P43" s="122">
        <f>IF(D43=Dati!$C$11,1,0)</f>
        <v>0</v>
      </c>
      <c r="Q43" s="110"/>
      <c r="R43" s="122">
        <f t="shared" si="30"/>
        <v>0</v>
      </c>
      <c r="S43" s="122">
        <f t="shared" si="31"/>
        <v>0</v>
      </c>
      <c r="T43" s="122">
        <f t="shared" si="32"/>
        <v>0</v>
      </c>
      <c r="U43" s="122">
        <f t="shared" si="33"/>
        <v>0</v>
      </c>
      <c r="V43" s="122">
        <f t="shared" si="34"/>
        <v>0</v>
      </c>
      <c r="W43" s="110"/>
      <c r="X43" s="122">
        <f t="shared" si="35"/>
        <v>0</v>
      </c>
      <c r="Y43" s="122">
        <f t="shared" si="36"/>
        <v>0</v>
      </c>
      <c r="Z43" s="122">
        <f t="shared" si="37"/>
        <v>0</v>
      </c>
      <c r="AA43" s="122">
        <f t="shared" si="38"/>
        <v>0</v>
      </c>
      <c r="AB43" s="122">
        <f t="shared" si="39"/>
        <v>0</v>
      </c>
      <c r="AC43" s="110"/>
      <c r="AD43" s="122">
        <f t="shared" si="40"/>
        <v>0</v>
      </c>
      <c r="AE43" s="122">
        <f t="shared" si="41"/>
        <v>0</v>
      </c>
      <c r="AF43" s="122">
        <f t="shared" si="42"/>
        <v>0</v>
      </c>
      <c r="AG43" s="122">
        <f t="shared" si="43"/>
        <v>0</v>
      </c>
      <c r="AH43" s="122">
        <f t="shared" si="44"/>
        <v>0</v>
      </c>
      <c r="AI43" s="110"/>
      <c r="AJ43" s="122">
        <f>IF(OR(E43=Dati!$C$88,E43=Dati!$C$89,E43=Dati!$C$90,E43=Dati!$C$91,E43=Dati!$C$92,E43=Dati!$C$93,E43=Dati!$C$94,E43=Dati!$C$95,E43=Dati!$C$96,E43=Dati!$C$97),1,0)</f>
        <v>0</v>
      </c>
      <c r="AK43" s="122">
        <f>IF(E43=Dati!$C$98,1,0)</f>
        <v>0</v>
      </c>
      <c r="AL43" s="122">
        <f>IF(E43=Dati!$C$99,1,0)</f>
        <v>0</v>
      </c>
      <c r="AM43" s="122">
        <f>IF(OR(E43=Dati!$C$100,E43=Dati!$C$101,E43=Dati!$C$102,E43=Dati!$C$103),1,0)</f>
        <v>0</v>
      </c>
      <c r="AN43" s="122">
        <f>IF(OR(E43=Dati!$C$104,E43=Dati!$C$105,E43=Dati!$C$106,E43=Dati!$C$107),1,0)</f>
        <v>1</v>
      </c>
      <c r="AO43" s="110"/>
      <c r="AP43" s="122">
        <f t="shared" si="45"/>
        <v>0</v>
      </c>
      <c r="AQ43" s="122">
        <f t="shared" si="46"/>
        <v>0</v>
      </c>
      <c r="AR43" s="122">
        <f t="shared" si="47"/>
        <v>0</v>
      </c>
      <c r="AS43" s="122">
        <f t="shared" si="48"/>
        <v>0</v>
      </c>
      <c r="AT43" s="122">
        <f t="shared" si="49"/>
        <v>0</v>
      </c>
      <c r="AU43" s="110"/>
      <c r="AV43" s="122">
        <f t="shared" si="50"/>
        <v>0</v>
      </c>
      <c r="AW43" s="122">
        <f t="shared" si="51"/>
        <v>0</v>
      </c>
      <c r="AX43" s="122">
        <f t="shared" si="52"/>
        <v>0</v>
      </c>
      <c r="AY43" s="122">
        <f t="shared" si="53"/>
        <v>0</v>
      </c>
      <c r="AZ43" s="122">
        <f t="shared" si="54"/>
        <v>0</v>
      </c>
      <c r="BA43" s="110"/>
      <c r="BB43" s="122">
        <f t="shared" si="55"/>
        <v>0</v>
      </c>
      <c r="BC43" s="122">
        <f t="shared" si="56"/>
        <v>0</v>
      </c>
      <c r="BD43" s="122">
        <f t="shared" si="57"/>
        <v>0</v>
      </c>
      <c r="BE43" s="122">
        <f t="shared" si="58"/>
        <v>0</v>
      </c>
      <c r="BF43" s="122">
        <f t="shared" si="59"/>
        <v>0</v>
      </c>
      <c r="BG43" s="110"/>
    </row>
    <row r="44" spans="1:59" ht="16.5" thickTop="1" thickBot="1" x14ac:dyDescent="0.3">
      <c r="A44" s="10">
        <v>35</v>
      </c>
      <c r="B44" s="103"/>
      <c r="C44" s="103"/>
      <c r="D44" s="100" t="s">
        <v>51</v>
      </c>
      <c r="E44" s="100" t="s">
        <v>198</v>
      </c>
      <c r="F44" s="109" t="s">
        <v>30</v>
      </c>
      <c r="G44" s="151"/>
      <c r="H44" s="151"/>
      <c r="I44" s="19">
        <f>IF(OR(E44=Dati!$C$88,E44=Dati!$C$89,E44=Dati!$C$90,E44=Dati!$C$91,E44=Dati!$C$92,E44=Dati!$C$93,E44=Dati!$C$94,E44=Dati!$C$95,E44=Dati!$C$96,E44=Dati!$C$97,E44=Dati!$C$98,E44=Dati!$C$99,E44=Dati!$C$100,E44=Dati!$C$101,E44=Dati!$C$102,E44=Dati!$C$103,E44=Dati!$C$104,E44=Dati!$C$105,E44=Dati!$C$106,E44=Dati!$C$107),G44*H44,0)</f>
        <v>0</v>
      </c>
      <c r="J44" s="19">
        <f>IF(OR(E44=Dati!$C$69,E44=Dati!$C$70,E44=Dati!$C$71,E44=Dati!$C$72,E44=Dati!$C$73,E44=Dati!$C$74,E44=Dati!$C$75,E44=Dati!$C$76,E44=Dati!$C$77,E44=Dati!$C$78,E44=Dati!$C$79,E44=Dati!$C$80,E44=Dati!$C$81,E44=Dati!$C$82,E44=Dati!$C$83,E44=Dati!$C$84,E44=Dati!$C$85,E44=Dati!$C$86,E44=Dati!$C$87),G44*H44,0)</f>
        <v>0</v>
      </c>
      <c r="K44" s="110"/>
      <c r="L44" s="122">
        <f>IF(D44=Dati!$C$7,1,0)</f>
        <v>0</v>
      </c>
      <c r="M44" s="122">
        <f>IF(D44=Dati!$C$8,1,0)</f>
        <v>1</v>
      </c>
      <c r="N44" s="122">
        <f>IF(D44=Dati!$C$9,1,0)</f>
        <v>0</v>
      </c>
      <c r="O44" s="122">
        <f>IF(D44=Dati!$C$10,1,0)</f>
        <v>0</v>
      </c>
      <c r="P44" s="122">
        <f>IF(D44=Dati!$C$11,1,0)</f>
        <v>0</v>
      </c>
      <c r="Q44" s="110"/>
      <c r="R44" s="122">
        <f t="shared" si="30"/>
        <v>0</v>
      </c>
      <c r="S44" s="122">
        <f t="shared" si="31"/>
        <v>0</v>
      </c>
      <c r="T44" s="122">
        <f t="shared" si="32"/>
        <v>0</v>
      </c>
      <c r="U44" s="122">
        <f t="shared" si="33"/>
        <v>0</v>
      </c>
      <c r="V44" s="122">
        <f t="shared" si="34"/>
        <v>0</v>
      </c>
      <c r="W44" s="110"/>
      <c r="X44" s="122">
        <f t="shared" si="35"/>
        <v>0</v>
      </c>
      <c r="Y44" s="122">
        <f t="shared" si="36"/>
        <v>0</v>
      </c>
      <c r="Z44" s="122">
        <f t="shared" si="37"/>
        <v>0</v>
      </c>
      <c r="AA44" s="122">
        <f t="shared" si="38"/>
        <v>0</v>
      </c>
      <c r="AB44" s="122">
        <f t="shared" si="39"/>
        <v>0</v>
      </c>
      <c r="AC44" s="110"/>
      <c r="AD44" s="122">
        <f t="shared" si="40"/>
        <v>0</v>
      </c>
      <c r="AE44" s="122">
        <f t="shared" si="41"/>
        <v>0</v>
      </c>
      <c r="AF44" s="122">
        <f t="shared" si="42"/>
        <v>0</v>
      </c>
      <c r="AG44" s="122">
        <f t="shared" si="43"/>
        <v>0</v>
      </c>
      <c r="AH44" s="122">
        <f t="shared" si="44"/>
        <v>0</v>
      </c>
      <c r="AI44" s="110"/>
      <c r="AJ44" s="122">
        <f>IF(OR(E44=Dati!$C$88,E44=Dati!$C$89,E44=Dati!$C$90,E44=Dati!$C$91,E44=Dati!$C$92,E44=Dati!$C$93,E44=Dati!$C$94,E44=Dati!$C$95,E44=Dati!$C$96,E44=Dati!$C$97),1,0)</f>
        <v>0</v>
      </c>
      <c r="AK44" s="122">
        <f>IF(E44=Dati!$C$98,1,0)</f>
        <v>0</v>
      </c>
      <c r="AL44" s="122">
        <f>IF(E44=Dati!$C$99,1,0)</f>
        <v>0</v>
      </c>
      <c r="AM44" s="122">
        <f>IF(OR(E44=Dati!$C$100,E44=Dati!$C$101,E44=Dati!$C$102,E44=Dati!$C$103),1,0)</f>
        <v>0</v>
      </c>
      <c r="AN44" s="122">
        <f>IF(OR(E44=Dati!$C$104,E44=Dati!$C$105,E44=Dati!$C$106,E44=Dati!$C$107),1,0)</f>
        <v>1</v>
      </c>
      <c r="AO44" s="110"/>
      <c r="AP44" s="122">
        <f t="shared" si="45"/>
        <v>0</v>
      </c>
      <c r="AQ44" s="122">
        <f t="shared" si="46"/>
        <v>0</v>
      </c>
      <c r="AR44" s="122">
        <f t="shared" si="47"/>
        <v>0</v>
      </c>
      <c r="AS44" s="122">
        <f t="shared" si="48"/>
        <v>0</v>
      </c>
      <c r="AT44" s="122">
        <f t="shared" si="49"/>
        <v>0</v>
      </c>
      <c r="AU44" s="110"/>
      <c r="AV44" s="122">
        <f t="shared" si="50"/>
        <v>0</v>
      </c>
      <c r="AW44" s="122">
        <f t="shared" si="51"/>
        <v>0</v>
      </c>
      <c r="AX44" s="122">
        <f t="shared" si="52"/>
        <v>0</v>
      </c>
      <c r="AY44" s="122">
        <f t="shared" si="53"/>
        <v>0</v>
      </c>
      <c r="AZ44" s="122">
        <f t="shared" si="54"/>
        <v>0</v>
      </c>
      <c r="BA44" s="110"/>
      <c r="BB44" s="122">
        <f t="shared" si="55"/>
        <v>0</v>
      </c>
      <c r="BC44" s="122">
        <f t="shared" si="56"/>
        <v>0</v>
      </c>
      <c r="BD44" s="122">
        <f t="shared" si="57"/>
        <v>0</v>
      </c>
      <c r="BE44" s="122">
        <f t="shared" si="58"/>
        <v>0</v>
      </c>
      <c r="BF44" s="122">
        <f t="shared" si="59"/>
        <v>0</v>
      </c>
      <c r="BG44" s="110"/>
    </row>
    <row r="45" spans="1:59" ht="16.5" thickTop="1" thickBot="1" x14ac:dyDescent="0.3">
      <c r="A45" s="10">
        <v>36</v>
      </c>
      <c r="B45" s="103"/>
      <c r="C45" s="103"/>
      <c r="D45" s="100" t="s">
        <v>51</v>
      </c>
      <c r="E45" s="100" t="s">
        <v>198</v>
      </c>
      <c r="F45" s="109" t="s">
        <v>30</v>
      </c>
      <c r="G45" s="151"/>
      <c r="H45" s="151"/>
      <c r="I45" s="19">
        <f>IF(OR(E45=Dati!$C$88,E45=Dati!$C$89,E45=Dati!$C$90,E45=Dati!$C$91,E45=Dati!$C$92,E45=Dati!$C$93,E45=Dati!$C$94,E45=Dati!$C$95,E45=Dati!$C$96,E45=Dati!$C$97,E45=Dati!$C$98,E45=Dati!$C$99,E45=Dati!$C$100,E45=Dati!$C$101,E45=Dati!$C$102,E45=Dati!$C$103,E45=Dati!$C$104,E45=Dati!$C$105,E45=Dati!$C$106,E45=Dati!$C$107),G45*H45,0)</f>
        <v>0</v>
      </c>
      <c r="J45" s="19">
        <f>IF(OR(E45=Dati!$C$69,E45=Dati!$C$70,E45=Dati!$C$71,E45=Dati!$C$72,E45=Dati!$C$73,E45=Dati!$C$74,E45=Dati!$C$75,E45=Dati!$C$76,E45=Dati!$C$77,E45=Dati!$C$78,E45=Dati!$C$79,E45=Dati!$C$80,E45=Dati!$C$81,E45=Dati!$C$82,E45=Dati!$C$83,E45=Dati!$C$84,E45=Dati!$C$85,E45=Dati!$C$86,E45=Dati!$C$87),G45*H45,0)</f>
        <v>0</v>
      </c>
      <c r="K45" s="110"/>
      <c r="L45" s="122">
        <f>IF(D45=Dati!$C$7,1,0)</f>
        <v>0</v>
      </c>
      <c r="M45" s="122">
        <f>IF(D45=Dati!$C$8,1,0)</f>
        <v>1</v>
      </c>
      <c r="N45" s="122">
        <f>IF(D45=Dati!$C$9,1,0)</f>
        <v>0</v>
      </c>
      <c r="O45" s="122">
        <f>IF(D45=Dati!$C$10,1,0)</f>
        <v>0</v>
      </c>
      <c r="P45" s="122">
        <f>IF(D45=Dati!$C$11,1,0)</f>
        <v>0</v>
      </c>
      <c r="Q45" s="110"/>
      <c r="R45" s="122">
        <f t="shared" si="30"/>
        <v>0</v>
      </c>
      <c r="S45" s="122">
        <f t="shared" si="31"/>
        <v>0</v>
      </c>
      <c r="T45" s="122">
        <f t="shared" si="32"/>
        <v>0</v>
      </c>
      <c r="U45" s="122">
        <f t="shared" si="33"/>
        <v>0</v>
      </c>
      <c r="V45" s="122">
        <f t="shared" si="34"/>
        <v>0</v>
      </c>
      <c r="W45" s="110"/>
      <c r="X45" s="122">
        <f t="shared" si="35"/>
        <v>0</v>
      </c>
      <c r="Y45" s="122">
        <f t="shared" si="36"/>
        <v>0</v>
      </c>
      <c r="Z45" s="122">
        <f t="shared" si="37"/>
        <v>0</v>
      </c>
      <c r="AA45" s="122">
        <f t="shared" si="38"/>
        <v>0</v>
      </c>
      <c r="AB45" s="122">
        <f t="shared" si="39"/>
        <v>0</v>
      </c>
      <c r="AC45" s="110"/>
      <c r="AD45" s="122">
        <f t="shared" si="40"/>
        <v>0</v>
      </c>
      <c r="AE45" s="122">
        <f t="shared" si="41"/>
        <v>0</v>
      </c>
      <c r="AF45" s="122">
        <f t="shared" si="42"/>
        <v>0</v>
      </c>
      <c r="AG45" s="122">
        <f t="shared" si="43"/>
        <v>0</v>
      </c>
      <c r="AH45" s="122">
        <f t="shared" si="44"/>
        <v>0</v>
      </c>
      <c r="AI45" s="110"/>
      <c r="AJ45" s="122">
        <f>IF(OR(E45=Dati!$C$88,E45=Dati!$C$89,E45=Dati!$C$90,E45=Dati!$C$91,E45=Dati!$C$92,E45=Dati!$C$93,E45=Dati!$C$94,E45=Dati!$C$95,E45=Dati!$C$96,E45=Dati!$C$97),1,0)</f>
        <v>0</v>
      </c>
      <c r="AK45" s="122">
        <f>IF(E45=Dati!$C$98,1,0)</f>
        <v>0</v>
      </c>
      <c r="AL45" s="122">
        <f>IF(E45=Dati!$C$99,1,0)</f>
        <v>0</v>
      </c>
      <c r="AM45" s="122">
        <f>IF(OR(E45=Dati!$C$100,E45=Dati!$C$101,E45=Dati!$C$102,E45=Dati!$C$103),1,0)</f>
        <v>0</v>
      </c>
      <c r="AN45" s="122">
        <f>IF(OR(E45=Dati!$C$104,E45=Dati!$C$105,E45=Dati!$C$106,E45=Dati!$C$107),1,0)</f>
        <v>1</v>
      </c>
      <c r="AO45" s="110"/>
      <c r="AP45" s="122">
        <f t="shared" si="45"/>
        <v>0</v>
      </c>
      <c r="AQ45" s="122">
        <f t="shared" si="46"/>
        <v>0</v>
      </c>
      <c r="AR45" s="122">
        <f t="shared" si="47"/>
        <v>0</v>
      </c>
      <c r="AS45" s="122">
        <f t="shared" si="48"/>
        <v>0</v>
      </c>
      <c r="AT45" s="122">
        <f t="shared" si="49"/>
        <v>0</v>
      </c>
      <c r="AU45" s="110"/>
      <c r="AV45" s="122">
        <f t="shared" si="50"/>
        <v>0</v>
      </c>
      <c r="AW45" s="122">
        <f t="shared" si="51"/>
        <v>0</v>
      </c>
      <c r="AX45" s="122">
        <f t="shared" si="52"/>
        <v>0</v>
      </c>
      <c r="AY45" s="122">
        <f t="shared" si="53"/>
        <v>0</v>
      </c>
      <c r="AZ45" s="122">
        <f t="shared" si="54"/>
        <v>0</v>
      </c>
      <c r="BA45" s="110"/>
      <c r="BB45" s="122">
        <f t="shared" si="55"/>
        <v>0</v>
      </c>
      <c r="BC45" s="122">
        <f t="shared" si="56"/>
        <v>0</v>
      </c>
      <c r="BD45" s="122">
        <f t="shared" si="57"/>
        <v>0</v>
      </c>
      <c r="BE45" s="122">
        <f t="shared" si="58"/>
        <v>0</v>
      </c>
      <c r="BF45" s="122">
        <f t="shared" si="59"/>
        <v>0</v>
      </c>
      <c r="BG45" s="110"/>
    </row>
    <row r="46" spans="1:59" ht="16.5" thickTop="1" thickBot="1" x14ac:dyDescent="0.3">
      <c r="A46" s="10">
        <v>37</v>
      </c>
      <c r="B46" s="103"/>
      <c r="C46" s="103"/>
      <c r="D46" s="100" t="s">
        <v>51</v>
      </c>
      <c r="E46" s="100" t="s">
        <v>198</v>
      </c>
      <c r="F46" s="109" t="s">
        <v>30</v>
      </c>
      <c r="G46" s="151"/>
      <c r="H46" s="151"/>
      <c r="I46" s="19">
        <f>IF(OR(E46=Dati!$C$88,E46=Dati!$C$89,E46=Dati!$C$90,E46=Dati!$C$91,E46=Dati!$C$92,E46=Dati!$C$93,E46=Dati!$C$94,E46=Dati!$C$95,E46=Dati!$C$96,E46=Dati!$C$97,E46=Dati!$C$98,E46=Dati!$C$99,E46=Dati!$C$100,E46=Dati!$C$101,E46=Dati!$C$102,E46=Dati!$C$103,E46=Dati!$C$104,E46=Dati!$C$105,E46=Dati!$C$106,E46=Dati!$C$107),G46*H46,0)</f>
        <v>0</v>
      </c>
      <c r="J46" s="19">
        <f>IF(OR(E46=Dati!$C$69,E46=Dati!$C$70,E46=Dati!$C$71,E46=Dati!$C$72,E46=Dati!$C$73,E46=Dati!$C$74,E46=Dati!$C$75,E46=Dati!$C$76,E46=Dati!$C$77,E46=Dati!$C$78,E46=Dati!$C$79,E46=Dati!$C$80,E46=Dati!$C$81,E46=Dati!$C$82,E46=Dati!$C$83,E46=Dati!$C$84,E46=Dati!$C$85,E46=Dati!$C$86,E46=Dati!$C$87),G46*H46,0)</f>
        <v>0</v>
      </c>
      <c r="K46" s="110"/>
      <c r="L46" s="122">
        <f>IF(D46=Dati!$C$7,1,0)</f>
        <v>0</v>
      </c>
      <c r="M46" s="122">
        <f>IF(D46=Dati!$C$8,1,0)</f>
        <v>1</v>
      </c>
      <c r="N46" s="122">
        <f>IF(D46=Dati!$C$9,1,0)</f>
        <v>0</v>
      </c>
      <c r="O46" s="122">
        <f>IF(D46=Dati!$C$10,1,0)</f>
        <v>0</v>
      </c>
      <c r="P46" s="122">
        <f>IF(D46=Dati!$C$11,1,0)</f>
        <v>0</v>
      </c>
      <c r="Q46" s="110"/>
      <c r="R46" s="122">
        <f t="shared" si="30"/>
        <v>0</v>
      </c>
      <c r="S46" s="122">
        <f t="shared" si="31"/>
        <v>0</v>
      </c>
      <c r="T46" s="122">
        <f t="shared" si="32"/>
        <v>0</v>
      </c>
      <c r="U46" s="122">
        <f t="shared" si="33"/>
        <v>0</v>
      </c>
      <c r="V46" s="122">
        <f t="shared" si="34"/>
        <v>0</v>
      </c>
      <c r="W46" s="110"/>
      <c r="X46" s="122">
        <f t="shared" si="35"/>
        <v>0</v>
      </c>
      <c r="Y46" s="122">
        <f t="shared" si="36"/>
        <v>0</v>
      </c>
      <c r="Z46" s="122">
        <f t="shared" si="37"/>
        <v>0</v>
      </c>
      <c r="AA46" s="122">
        <f t="shared" si="38"/>
        <v>0</v>
      </c>
      <c r="AB46" s="122">
        <f t="shared" si="39"/>
        <v>0</v>
      </c>
      <c r="AC46" s="110"/>
      <c r="AD46" s="122">
        <f t="shared" si="40"/>
        <v>0</v>
      </c>
      <c r="AE46" s="122">
        <f t="shared" si="41"/>
        <v>0</v>
      </c>
      <c r="AF46" s="122">
        <f t="shared" si="42"/>
        <v>0</v>
      </c>
      <c r="AG46" s="122">
        <f t="shared" si="43"/>
        <v>0</v>
      </c>
      <c r="AH46" s="122">
        <f t="shared" si="44"/>
        <v>0</v>
      </c>
      <c r="AI46" s="110"/>
      <c r="AJ46" s="122">
        <f>IF(OR(E46=Dati!$C$88,E46=Dati!$C$89,E46=Dati!$C$90,E46=Dati!$C$91,E46=Dati!$C$92,E46=Dati!$C$93,E46=Dati!$C$94,E46=Dati!$C$95,E46=Dati!$C$96,E46=Dati!$C$97),1,0)</f>
        <v>0</v>
      </c>
      <c r="AK46" s="122">
        <f>IF(E46=Dati!$C$98,1,0)</f>
        <v>0</v>
      </c>
      <c r="AL46" s="122">
        <f>IF(E46=Dati!$C$99,1,0)</f>
        <v>0</v>
      </c>
      <c r="AM46" s="122">
        <f>IF(OR(E46=Dati!$C$100,E46=Dati!$C$101,E46=Dati!$C$102,E46=Dati!$C$103),1,0)</f>
        <v>0</v>
      </c>
      <c r="AN46" s="122">
        <f>IF(OR(E46=Dati!$C$104,E46=Dati!$C$105,E46=Dati!$C$106,E46=Dati!$C$107),1,0)</f>
        <v>1</v>
      </c>
      <c r="AO46" s="110"/>
      <c r="AP46" s="122">
        <f t="shared" si="45"/>
        <v>0</v>
      </c>
      <c r="AQ46" s="122">
        <f t="shared" si="46"/>
        <v>0</v>
      </c>
      <c r="AR46" s="122">
        <f t="shared" si="47"/>
        <v>0</v>
      </c>
      <c r="AS46" s="122">
        <f t="shared" si="48"/>
        <v>0</v>
      </c>
      <c r="AT46" s="122">
        <f t="shared" si="49"/>
        <v>0</v>
      </c>
      <c r="AU46" s="110"/>
      <c r="AV46" s="122">
        <f t="shared" si="50"/>
        <v>0</v>
      </c>
      <c r="AW46" s="122">
        <f t="shared" si="51"/>
        <v>0</v>
      </c>
      <c r="AX46" s="122">
        <f t="shared" si="52"/>
        <v>0</v>
      </c>
      <c r="AY46" s="122">
        <f t="shared" si="53"/>
        <v>0</v>
      </c>
      <c r="AZ46" s="122">
        <f t="shared" si="54"/>
        <v>0</v>
      </c>
      <c r="BA46" s="110"/>
      <c r="BB46" s="122">
        <f t="shared" si="55"/>
        <v>0</v>
      </c>
      <c r="BC46" s="122">
        <f t="shared" si="56"/>
        <v>0</v>
      </c>
      <c r="BD46" s="122">
        <f t="shared" si="57"/>
        <v>0</v>
      </c>
      <c r="BE46" s="122">
        <f t="shared" si="58"/>
        <v>0</v>
      </c>
      <c r="BF46" s="122">
        <f t="shared" si="59"/>
        <v>0</v>
      </c>
      <c r="BG46" s="110"/>
    </row>
    <row r="47" spans="1:59" ht="16.5" thickTop="1" thickBot="1" x14ac:dyDescent="0.3">
      <c r="A47" s="10">
        <v>38</v>
      </c>
      <c r="B47" s="103"/>
      <c r="C47" s="103"/>
      <c r="D47" s="100" t="s">
        <v>51</v>
      </c>
      <c r="E47" s="100" t="s">
        <v>198</v>
      </c>
      <c r="F47" s="109" t="s">
        <v>30</v>
      </c>
      <c r="G47" s="151"/>
      <c r="H47" s="151"/>
      <c r="I47" s="19">
        <f>IF(OR(E47=Dati!$C$88,E47=Dati!$C$89,E47=Dati!$C$90,E47=Dati!$C$91,E47=Dati!$C$92,E47=Dati!$C$93,E47=Dati!$C$94,E47=Dati!$C$95,E47=Dati!$C$96,E47=Dati!$C$97,E47=Dati!$C$98,E47=Dati!$C$99,E47=Dati!$C$100,E47=Dati!$C$101,E47=Dati!$C$102,E47=Dati!$C$103,E47=Dati!$C$104,E47=Dati!$C$105,E47=Dati!$C$106,E47=Dati!$C$107),G47*H47,0)</f>
        <v>0</v>
      </c>
      <c r="J47" s="19">
        <f>IF(OR(E47=Dati!$C$69,E47=Dati!$C$70,E47=Dati!$C$71,E47=Dati!$C$72,E47=Dati!$C$73,E47=Dati!$C$74,E47=Dati!$C$75,E47=Dati!$C$76,E47=Dati!$C$77,E47=Dati!$C$78,E47=Dati!$C$79,E47=Dati!$C$80,E47=Dati!$C$81,E47=Dati!$C$82,E47=Dati!$C$83,E47=Dati!$C$84,E47=Dati!$C$85,E47=Dati!$C$86,E47=Dati!$C$87),G47*H47,0)</f>
        <v>0</v>
      </c>
      <c r="K47" s="110"/>
      <c r="L47" s="122">
        <f>IF(D47=Dati!$C$7,1,0)</f>
        <v>0</v>
      </c>
      <c r="M47" s="122">
        <f>IF(D47=Dati!$C$8,1,0)</f>
        <v>1</v>
      </c>
      <c r="N47" s="122">
        <f>IF(D47=Dati!$C$9,1,0)</f>
        <v>0</v>
      </c>
      <c r="O47" s="122">
        <f>IF(D47=Dati!$C$10,1,0)</f>
        <v>0</v>
      </c>
      <c r="P47" s="122">
        <f>IF(D47=Dati!$C$11,1,0)</f>
        <v>0</v>
      </c>
      <c r="Q47" s="110"/>
      <c r="R47" s="122">
        <f t="shared" si="30"/>
        <v>0</v>
      </c>
      <c r="S47" s="122">
        <f t="shared" si="31"/>
        <v>0</v>
      </c>
      <c r="T47" s="122">
        <f t="shared" si="32"/>
        <v>0</v>
      </c>
      <c r="U47" s="122">
        <f t="shared" si="33"/>
        <v>0</v>
      </c>
      <c r="V47" s="122">
        <f t="shared" si="34"/>
        <v>0</v>
      </c>
      <c r="W47" s="110"/>
      <c r="X47" s="122">
        <f t="shared" si="35"/>
        <v>0</v>
      </c>
      <c r="Y47" s="122">
        <f t="shared" si="36"/>
        <v>0</v>
      </c>
      <c r="Z47" s="122">
        <f t="shared" si="37"/>
        <v>0</v>
      </c>
      <c r="AA47" s="122">
        <f t="shared" si="38"/>
        <v>0</v>
      </c>
      <c r="AB47" s="122">
        <f t="shared" si="39"/>
        <v>0</v>
      </c>
      <c r="AC47" s="110"/>
      <c r="AD47" s="122">
        <f t="shared" si="40"/>
        <v>0</v>
      </c>
      <c r="AE47" s="122">
        <f t="shared" si="41"/>
        <v>0</v>
      </c>
      <c r="AF47" s="122">
        <f t="shared" si="42"/>
        <v>0</v>
      </c>
      <c r="AG47" s="122">
        <f t="shared" si="43"/>
        <v>0</v>
      </c>
      <c r="AH47" s="122">
        <f t="shared" si="44"/>
        <v>0</v>
      </c>
      <c r="AI47" s="110"/>
      <c r="AJ47" s="122">
        <f>IF(OR(E47=Dati!$C$88,E47=Dati!$C$89,E47=Dati!$C$90,E47=Dati!$C$91,E47=Dati!$C$92,E47=Dati!$C$93,E47=Dati!$C$94,E47=Dati!$C$95,E47=Dati!$C$96,E47=Dati!$C$97),1,0)</f>
        <v>0</v>
      </c>
      <c r="AK47" s="122">
        <f>IF(E47=Dati!$C$98,1,0)</f>
        <v>0</v>
      </c>
      <c r="AL47" s="122">
        <f>IF(E47=Dati!$C$99,1,0)</f>
        <v>0</v>
      </c>
      <c r="AM47" s="122">
        <f>IF(OR(E47=Dati!$C$100,E47=Dati!$C$101,E47=Dati!$C$102,E47=Dati!$C$103),1,0)</f>
        <v>0</v>
      </c>
      <c r="AN47" s="122">
        <f>IF(OR(E47=Dati!$C$104,E47=Dati!$C$105,E47=Dati!$C$106,E47=Dati!$C$107),1,0)</f>
        <v>1</v>
      </c>
      <c r="AO47" s="110"/>
      <c r="AP47" s="122">
        <f t="shared" si="45"/>
        <v>0</v>
      </c>
      <c r="AQ47" s="122">
        <f t="shared" si="46"/>
        <v>0</v>
      </c>
      <c r="AR47" s="122">
        <f t="shared" si="47"/>
        <v>0</v>
      </c>
      <c r="AS47" s="122">
        <f t="shared" si="48"/>
        <v>0</v>
      </c>
      <c r="AT47" s="122">
        <f t="shared" si="49"/>
        <v>0</v>
      </c>
      <c r="AU47" s="110"/>
      <c r="AV47" s="122">
        <f t="shared" si="50"/>
        <v>0</v>
      </c>
      <c r="AW47" s="122">
        <f t="shared" si="51"/>
        <v>0</v>
      </c>
      <c r="AX47" s="122">
        <f t="shared" si="52"/>
        <v>0</v>
      </c>
      <c r="AY47" s="122">
        <f t="shared" si="53"/>
        <v>0</v>
      </c>
      <c r="AZ47" s="122">
        <f t="shared" si="54"/>
        <v>0</v>
      </c>
      <c r="BA47" s="110"/>
      <c r="BB47" s="122">
        <f t="shared" si="55"/>
        <v>0</v>
      </c>
      <c r="BC47" s="122">
        <f t="shared" si="56"/>
        <v>0</v>
      </c>
      <c r="BD47" s="122">
        <f t="shared" si="57"/>
        <v>0</v>
      </c>
      <c r="BE47" s="122">
        <f t="shared" si="58"/>
        <v>0</v>
      </c>
      <c r="BF47" s="122">
        <f t="shared" si="59"/>
        <v>0</v>
      </c>
      <c r="BG47" s="110"/>
    </row>
    <row r="48" spans="1:59" ht="16.5" thickTop="1" thickBot="1" x14ac:dyDescent="0.3">
      <c r="A48" s="10">
        <v>39</v>
      </c>
      <c r="B48" s="103"/>
      <c r="C48" s="103"/>
      <c r="D48" s="100" t="s">
        <v>51</v>
      </c>
      <c r="E48" s="100" t="s">
        <v>198</v>
      </c>
      <c r="F48" s="109" t="s">
        <v>30</v>
      </c>
      <c r="G48" s="151"/>
      <c r="H48" s="151"/>
      <c r="I48" s="19">
        <f>IF(OR(E48=Dati!$C$88,E48=Dati!$C$89,E48=Dati!$C$90,E48=Dati!$C$91,E48=Dati!$C$92,E48=Dati!$C$93,E48=Dati!$C$94,E48=Dati!$C$95,E48=Dati!$C$96,E48=Dati!$C$97,E48=Dati!$C$98,E48=Dati!$C$99,E48=Dati!$C$100,E48=Dati!$C$101,E48=Dati!$C$102,E48=Dati!$C$103,E48=Dati!$C$104,E48=Dati!$C$105,E48=Dati!$C$106,E48=Dati!$C$107),G48*H48,0)</f>
        <v>0</v>
      </c>
      <c r="J48" s="19">
        <f>IF(OR(E48=Dati!$C$69,E48=Dati!$C$70,E48=Dati!$C$71,E48=Dati!$C$72,E48=Dati!$C$73,E48=Dati!$C$74,E48=Dati!$C$75,E48=Dati!$C$76,E48=Dati!$C$77,E48=Dati!$C$78,E48=Dati!$C$79,E48=Dati!$C$80,E48=Dati!$C$81,E48=Dati!$C$82,E48=Dati!$C$83,E48=Dati!$C$84,E48=Dati!$C$85,E48=Dati!$C$86,E48=Dati!$C$87),G48*H48,0)</f>
        <v>0</v>
      </c>
      <c r="K48" s="110"/>
      <c r="L48" s="122">
        <f>IF(D48=Dati!$C$7,1,0)</f>
        <v>0</v>
      </c>
      <c r="M48" s="122">
        <f>IF(D48=Dati!$C$8,1,0)</f>
        <v>1</v>
      </c>
      <c r="N48" s="122">
        <f>IF(D48=Dati!$C$9,1,0)</f>
        <v>0</v>
      </c>
      <c r="O48" s="122">
        <f>IF(D48=Dati!$C$10,1,0)</f>
        <v>0</v>
      </c>
      <c r="P48" s="122">
        <f>IF(D48=Dati!$C$11,1,0)</f>
        <v>0</v>
      </c>
      <c r="Q48" s="110"/>
      <c r="R48" s="122">
        <f t="shared" si="30"/>
        <v>0</v>
      </c>
      <c r="S48" s="122">
        <f t="shared" si="31"/>
        <v>0</v>
      </c>
      <c r="T48" s="122">
        <f t="shared" si="32"/>
        <v>0</v>
      </c>
      <c r="U48" s="122">
        <f t="shared" si="33"/>
        <v>0</v>
      </c>
      <c r="V48" s="122">
        <f t="shared" si="34"/>
        <v>0</v>
      </c>
      <c r="W48" s="110"/>
      <c r="X48" s="122">
        <f t="shared" si="35"/>
        <v>0</v>
      </c>
      <c r="Y48" s="122">
        <f t="shared" si="36"/>
        <v>0</v>
      </c>
      <c r="Z48" s="122">
        <f t="shared" si="37"/>
        <v>0</v>
      </c>
      <c r="AA48" s="122">
        <f t="shared" si="38"/>
        <v>0</v>
      </c>
      <c r="AB48" s="122">
        <f t="shared" si="39"/>
        <v>0</v>
      </c>
      <c r="AC48" s="110"/>
      <c r="AD48" s="122">
        <f t="shared" si="40"/>
        <v>0</v>
      </c>
      <c r="AE48" s="122">
        <f t="shared" si="41"/>
        <v>0</v>
      </c>
      <c r="AF48" s="122">
        <f t="shared" si="42"/>
        <v>0</v>
      </c>
      <c r="AG48" s="122">
        <f t="shared" si="43"/>
        <v>0</v>
      </c>
      <c r="AH48" s="122">
        <f t="shared" si="44"/>
        <v>0</v>
      </c>
      <c r="AI48" s="110"/>
      <c r="AJ48" s="122">
        <f>IF(OR(E48=Dati!$C$88,E48=Dati!$C$89,E48=Dati!$C$90,E48=Dati!$C$91,E48=Dati!$C$92,E48=Dati!$C$93,E48=Dati!$C$94,E48=Dati!$C$95,E48=Dati!$C$96,E48=Dati!$C$97),1,0)</f>
        <v>0</v>
      </c>
      <c r="AK48" s="122">
        <f>IF(E48=Dati!$C$98,1,0)</f>
        <v>0</v>
      </c>
      <c r="AL48" s="122">
        <f>IF(E48=Dati!$C$99,1,0)</f>
        <v>0</v>
      </c>
      <c r="AM48" s="122">
        <f>IF(OR(E48=Dati!$C$100,E48=Dati!$C$101,E48=Dati!$C$102,E48=Dati!$C$103),1,0)</f>
        <v>0</v>
      </c>
      <c r="AN48" s="122">
        <f>IF(OR(E48=Dati!$C$104,E48=Dati!$C$105,E48=Dati!$C$106,E48=Dati!$C$107),1,0)</f>
        <v>1</v>
      </c>
      <c r="AO48" s="110"/>
      <c r="AP48" s="122">
        <f t="shared" si="45"/>
        <v>0</v>
      </c>
      <c r="AQ48" s="122">
        <f t="shared" si="46"/>
        <v>0</v>
      </c>
      <c r="AR48" s="122">
        <f t="shared" si="47"/>
        <v>0</v>
      </c>
      <c r="AS48" s="122">
        <f t="shared" si="48"/>
        <v>0</v>
      </c>
      <c r="AT48" s="122">
        <f t="shared" si="49"/>
        <v>0</v>
      </c>
      <c r="AU48" s="110"/>
      <c r="AV48" s="122">
        <f t="shared" si="50"/>
        <v>0</v>
      </c>
      <c r="AW48" s="122">
        <f t="shared" si="51"/>
        <v>0</v>
      </c>
      <c r="AX48" s="122">
        <f t="shared" si="52"/>
        <v>0</v>
      </c>
      <c r="AY48" s="122">
        <f t="shared" si="53"/>
        <v>0</v>
      </c>
      <c r="AZ48" s="122">
        <f t="shared" si="54"/>
        <v>0</v>
      </c>
      <c r="BA48" s="110"/>
      <c r="BB48" s="122">
        <f t="shared" si="55"/>
        <v>0</v>
      </c>
      <c r="BC48" s="122">
        <f t="shared" si="56"/>
        <v>0</v>
      </c>
      <c r="BD48" s="122">
        <f t="shared" si="57"/>
        <v>0</v>
      </c>
      <c r="BE48" s="122">
        <f t="shared" si="58"/>
        <v>0</v>
      </c>
      <c r="BF48" s="122">
        <f t="shared" si="59"/>
        <v>0</v>
      </c>
      <c r="BG48" s="110"/>
    </row>
    <row r="49" spans="1:59" ht="16.5" thickTop="1" thickBot="1" x14ac:dyDescent="0.3">
      <c r="A49" s="10">
        <v>40</v>
      </c>
      <c r="B49" s="103"/>
      <c r="C49" s="103"/>
      <c r="D49" s="100" t="s">
        <v>51</v>
      </c>
      <c r="E49" s="100" t="s">
        <v>198</v>
      </c>
      <c r="F49" s="109" t="s">
        <v>30</v>
      </c>
      <c r="G49" s="151"/>
      <c r="H49" s="151"/>
      <c r="I49" s="19">
        <f>IF(OR(E49=Dati!$C$88,E49=Dati!$C$89,E49=Dati!$C$90,E49=Dati!$C$91,E49=Dati!$C$92,E49=Dati!$C$93,E49=Dati!$C$94,E49=Dati!$C$95,E49=Dati!$C$96,E49=Dati!$C$97,E49=Dati!$C$98,E49=Dati!$C$99,E49=Dati!$C$100,E49=Dati!$C$101,E49=Dati!$C$102,E49=Dati!$C$103,E49=Dati!$C$104,E49=Dati!$C$105,E49=Dati!$C$106,E49=Dati!$C$107),G49*H49,0)</f>
        <v>0</v>
      </c>
      <c r="J49" s="19">
        <f>IF(OR(E49=Dati!$C$69,E49=Dati!$C$70,E49=Dati!$C$71,E49=Dati!$C$72,E49=Dati!$C$73,E49=Dati!$C$74,E49=Dati!$C$75,E49=Dati!$C$76,E49=Dati!$C$77,E49=Dati!$C$78,E49=Dati!$C$79,E49=Dati!$C$80,E49=Dati!$C$81,E49=Dati!$C$82,E49=Dati!$C$83,E49=Dati!$C$84,E49=Dati!$C$85,E49=Dati!$C$86,E49=Dati!$C$87),G49*H49,0)</f>
        <v>0</v>
      </c>
      <c r="K49" s="110"/>
      <c r="L49" s="122">
        <f>IF(D49=Dati!$C$7,1,0)</f>
        <v>0</v>
      </c>
      <c r="M49" s="122">
        <f>IF(D49=Dati!$C$8,1,0)</f>
        <v>1</v>
      </c>
      <c r="N49" s="122">
        <f>IF(D49=Dati!$C$9,1,0)</f>
        <v>0</v>
      </c>
      <c r="O49" s="122">
        <f>IF(D49=Dati!$C$10,1,0)</f>
        <v>0</v>
      </c>
      <c r="P49" s="122">
        <f>IF(D49=Dati!$C$11,1,0)</f>
        <v>0</v>
      </c>
      <c r="Q49" s="110"/>
      <c r="R49" s="122">
        <f t="shared" si="30"/>
        <v>0</v>
      </c>
      <c r="S49" s="122">
        <f t="shared" si="31"/>
        <v>0</v>
      </c>
      <c r="T49" s="122">
        <f t="shared" si="32"/>
        <v>0</v>
      </c>
      <c r="U49" s="122">
        <f t="shared" si="33"/>
        <v>0</v>
      </c>
      <c r="V49" s="122">
        <f t="shared" si="34"/>
        <v>0</v>
      </c>
      <c r="W49" s="110"/>
      <c r="X49" s="122">
        <f t="shared" si="35"/>
        <v>0</v>
      </c>
      <c r="Y49" s="122">
        <f t="shared" si="36"/>
        <v>0</v>
      </c>
      <c r="Z49" s="122">
        <f t="shared" si="37"/>
        <v>0</v>
      </c>
      <c r="AA49" s="122">
        <f t="shared" si="38"/>
        <v>0</v>
      </c>
      <c r="AB49" s="122">
        <f t="shared" si="39"/>
        <v>0</v>
      </c>
      <c r="AC49" s="110"/>
      <c r="AD49" s="122">
        <f t="shared" si="40"/>
        <v>0</v>
      </c>
      <c r="AE49" s="122">
        <f t="shared" si="41"/>
        <v>0</v>
      </c>
      <c r="AF49" s="122">
        <f t="shared" si="42"/>
        <v>0</v>
      </c>
      <c r="AG49" s="122">
        <f t="shared" si="43"/>
        <v>0</v>
      </c>
      <c r="AH49" s="122">
        <f t="shared" si="44"/>
        <v>0</v>
      </c>
      <c r="AI49" s="110"/>
      <c r="AJ49" s="122">
        <f>IF(OR(E49=Dati!$C$88,E49=Dati!$C$89,E49=Dati!$C$90,E49=Dati!$C$91,E49=Dati!$C$92,E49=Dati!$C$93,E49=Dati!$C$94,E49=Dati!$C$95,E49=Dati!$C$96,E49=Dati!$C$97),1,0)</f>
        <v>0</v>
      </c>
      <c r="AK49" s="122">
        <f>IF(E49=Dati!$C$98,1,0)</f>
        <v>0</v>
      </c>
      <c r="AL49" s="122">
        <f>IF(E49=Dati!$C$99,1,0)</f>
        <v>0</v>
      </c>
      <c r="AM49" s="122">
        <f>IF(OR(E49=Dati!$C$100,E49=Dati!$C$101,E49=Dati!$C$102,E49=Dati!$C$103),1,0)</f>
        <v>0</v>
      </c>
      <c r="AN49" s="122">
        <f>IF(OR(E49=Dati!$C$104,E49=Dati!$C$105,E49=Dati!$C$106,E49=Dati!$C$107),1,0)</f>
        <v>1</v>
      </c>
      <c r="AO49" s="110"/>
      <c r="AP49" s="122">
        <f t="shared" si="45"/>
        <v>0</v>
      </c>
      <c r="AQ49" s="122">
        <f t="shared" si="46"/>
        <v>0</v>
      </c>
      <c r="AR49" s="122">
        <f t="shared" si="47"/>
        <v>0</v>
      </c>
      <c r="AS49" s="122">
        <f t="shared" si="48"/>
        <v>0</v>
      </c>
      <c r="AT49" s="122">
        <f t="shared" si="49"/>
        <v>0</v>
      </c>
      <c r="AU49" s="110"/>
      <c r="AV49" s="122">
        <f t="shared" si="50"/>
        <v>0</v>
      </c>
      <c r="AW49" s="122">
        <f t="shared" si="51"/>
        <v>0</v>
      </c>
      <c r="AX49" s="122">
        <f t="shared" si="52"/>
        <v>0</v>
      </c>
      <c r="AY49" s="122">
        <f t="shared" si="53"/>
        <v>0</v>
      </c>
      <c r="AZ49" s="122">
        <f t="shared" si="54"/>
        <v>0</v>
      </c>
      <c r="BA49" s="110"/>
      <c r="BB49" s="122">
        <f t="shared" si="55"/>
        <v>0</v>
      </c>
      <c r="BC49" s="122">
        <f t="shared" si="56"/>
        <v>0</v>
      </c>
      <c r="BD49" s="122">
        <f t="shared" si="57"/>
        <v>0</v>
      </c>
      <c r="BE49" s="122">
        <f t="shared" si="58"/>
        <v>0</v>
      </c>
      <c r="BF49" s="122">
        <f t="shared" si="59"/>
        <v>0</v>
      </c>
      <c r="BG49" s="110"/>
    </row>
    <row r="50" spans="1:59" ht="16.5" thickTop="1" thickBot="1" x14ac:dyDescent="0.3">
      <c r="A50" s="10">
        <v>41</v>
      </c>
      <c r="B50" s="103"/>
      <c r="C50" s="103"/>
      <c r="D50" s="100" t="s">
        <v>51</v>
      </c>
      <c r="E50" s="100" t="s">
        <v>198</v>
      </c>
      <c r="F50" s="109" t="s">
        <v>30</v>
      </c>
      <c r="G50" s="151"/>
      <c r="H50" s="151"/>
      <c r="I50" s="19">
        <f>IF(OR(E50=Dati!$C$88,E50=Dati!$C$89,E50=Dati!$C$90,E50=Dati!$C$91,E50=Dati!$C$92,E50=Dati!$C$93,E50=Dati!$C$94,E50=Dati!$C$95,E50=Dati!$C$96,E50=Dati!$C$97,E50=Dati!$C$98,E50=Dati!$C$99,E50=Dati!$C$100,E50=Dati!$C$101,E50=Dati!$C$102,E50=Dati!$C$103,E50=Dati!$C$104,E50=Dati!$C$105,E50=Dati!$C$106,E50=Dati!$C$107),G50*H50,0)</f>
        <v>0</v>
      </c>
      <c r="J50" s="19">
        <f>IF(OR(E50=Dati!$C$69,E50=Dati!$C$70,E50=Dati!$C$71,E50=Dati!$C$72,E50=Dati!$C$73,E50=Dati!$C$74,E50=Dati!$C$75,E50=Dati!$C$76,E50=Dati!$C$77,E50=Dati!$C$78,E50=Dati!$C$79,E50=Dati!$C$80,E50=Dati!$C$81,E50=Dati!$C$82,E50=Dati!$C$83,E50=Dati!$C$84,E50=Dati!$C$85,E50=Dati!$C$86,E50=Dati!$C$87),G50*H50,0)</f>
        <v>0</v>
      </c>
      <c r="K50" s="110"/>
      <c r="L50" s="122">
        <f>IF(D50=Dati!$C$7,1,0)</f>
        <v>0</v>
      </c>
      <c r="M50" s="122">
        <f>IF(D50=Dati!$C$8,1,0)</f>
        <v>1</v>
      </c>
      <c r="N50" s="122">
        <f>IF(D50=Dati!$C$9,1,0)</f>
        <v>0</v>
      </c>
      <c r="O50" s="122">
        <f>IF(D50=Dati!$C$10,1,0)</f>
        <v>0</v>
      </c>
      <c r="P50" s="122">
        <f>IF(D50=Dati!$C$11,1,0)</f>
        <v>0</v>
      </c>
      <c r="Q50" s="110"/>
      <c r="R50" s="122">
        <f t="shared" si="30"/>
        <v>0</v>
      </c>
      <c r="S50" s="122">
        <f t="shared" si="31"/>
        <v>0</v>
      </c>
      <c r="T50" s="122">
        <f t="shared" si="32"/>
        <v>0</v>
      </c>
      <c r="U50" s="122">
        <f t="shared" si="33"/>
        <v>0</v>
      </c>
      <c r="V50" s="122">
        <f t="shared" si="34"/>
        <v>0</v>
      </c>
      <c r="W50" s="110"/>
      <c r="X50" s="122">
        <f t="shared" si="35"/>
        <v>0</v>
      </c>
      <c r="Y50" s="122">
        <f t="shared" si="36"/>
        <v>0</v>
      </c>
      <c r="Z50" s="122">
        <f t="shared" si="37"/>
        <v>0</v>
      </c>
      <c r="AA50" s="122">
        <f t="shared" si="38"/>
        <v>0</v>
      </c>
      <c r="AB50" s="122">
        <f t="shared" si="39"/>
        <v>0</v>
      </c>
      <c r="AC50" s="110"/>
      <c r="AD50" s="122">
        <f t="shared" si="40"/>
        <v>0</v>
      </c>
      <c r="AE50" s="122">
        <f t="shared" si="41"/>
        <v>0</v>
      </c>
      <c r="AF50" s="122">
        <f t="shared" si="42"/>
        <v>0</v>
      </c>
      <c r="AG50" s="122">
        <f t="shared" si="43"/>
        <v>0</v>
      </c>
      <c r="AH50" s="122">
        <f t="shared" si="44"/>
        <v>0</v>
      </c>
      <c r="AI50" s="110"/>
      <c r="AJ50" s="122">
        <f>IF(OR(E50=Dati!$C$88,E50=Dati!$C$89,E50=Dati!$C$90,E50=Dati!$C$91,E50=Dati!$C$92,E50=Dati!$C$93,E50=Dati!$C$94,E50=Dati!$C$95,E50=Dati!$C$96,E50=Dati!$C$97),1,0)</f>
        <v>0</v>
      </c>
      <c r="AK50" s="122">
        <f>IF(E50=Dati!$C$98,1,0)</f>
        <v>0</v>
      </c>
      <c r="AL50" s="122">
        <f>IF(E50=Dati!$C$99,1,0)</f>
        <v>0</v>
      </c>
      <c r="AM50" s="122">
        <f>IF(OR(E50=Dati!$C$100,E50=Dati!$C$101,E50=Dati!$C$102,E50=Dati!$C$103),1,0)</f>
        <v>0</v>
      </c>
      <c r="AN50" s="122">
        <f>IF(OR(E50=Dati!$C$104,E50=Dati!$C$105,E50=Dati!$C$106,E50=Dati!$C$107),1,0)</f>
        <v>1</v>
      </c>
      <c r="AO50" s="110"/>
      <c r="AP50" s="122">
        <f t="shared" si="45"/>
        <v>0</v>
      </c>
      <c r="AQ50" s="122">
        <f t="shared" si="46"/>
        <v>0</v>
      </c>
      <c r="AR50" s="122">
        <f t="shared" si="47"/>
        <v>0</v>
      </c>
      <c r="AS50" s="122">
        <f t="shared" si="48"/>
        <v>0</v>
      </c>
      <c r="AT50" s="122">
        <f t="shared" si="49"/>
        <v>0</v>
      </c>
      <c r="AU50" s="110"/>
      <c r="AV50" s="122">
        <f t="shared" si="50"/>
        <v>0</v>
      </c>
      <c r="AW50" s="122">
        <f t="shared" si="51"/>
        <v>0</v>
      </c>
      <c r="AX50" s="122">
        <f t="shared" si="52"/>
        <v>0</v>
      </c>
      <c r="AY50" s="122">
        <f t="shared" si="53"/>
        <v>0</v>
      </c>
      <c r="AZ50" s="122">
        <f t="shared" si="54"/>
        <v>0</v>
      </c>
      <c r="BA50" s="110"/>
      <c r="BB50" s="122">
        <f t="shared" si="55"/>
        <v>0</v>
      </c>
      <c r="BC50" s="122">
        <f t="shared" si="56"/>
        <v>0</v>
      </c>
      <c r="BD50" s="122">
        <f t="shared" si="57"/>
        <v>0</v>
      </c>
      <c r="BE50" s="122">
        <f t="shared" si="58"/>
        <v>0</v>
      </c>
      <c r="BF50" s="122">
        <f t="shared" si="59"/>
        <v>0</v>
      </c>
      <c r="BG50" s="110"/>
    </row>
    <row r="51" spans="1:59" ht="16.5" thickTop="1" thickBot="1" x14ac:dyDescent="0.3">
      <c r="A51" s="10">
        <v>42</v>
      </c>
      <c r="B51" s="103"/>
      <c r="C51" s="103"/>
      <c r="D51" s="100" t="s">
        <v>51</v>
      </c>
      <c r="E51" s="100" t="s">
        <v>198</v>
      </c>
      <c r="F51" s="109" t="s">
        <v>30</v>
      </c>
      <c r="G51" s="151"/>
      <c r="H51" s="151"/>
      <c r="I51" s="19">
        <f>IF(OR(E51=Dati!$C$88,E51=Dati!$C$89,E51=Dati!$C$90,E51=Dati!$C$91,E51=Dati!$C$92,E51=Dati!$C$93,E51=Dati!$C$94,E51=Dati!$C$95,E51=Dati!$C$96,E51=Dati!$C$97,E51=Dati!$C$98,E51=Dati!$C$99,E51=Dati!$C$100,E51=Dati!$C$101,E51=Dati!$C$102,E51=Dati!$C$103,E51=Dati!$C$104,E51=Dati!$C$105,E51=Dati!$C$106,E51=Dati!$C$107),G51*H51,0)</f>
        <v>0</v>
      </c>
      <c r="J51" s="19">
        <f>IF(OR(E51=Dati!$C$69,E51=Dati!$C$70,E51=Dati!$C$71,E51=Dati!$C$72,E51=Dati!$C$73,E51=Dati!$C$74,E51=Dati!$C$75,E51=Dati!$C$76,E51=Dati!$C$77,E51=Dati!$C$78,E51=Dati!$C$79,E51=Dati!$C$80,E51=Dati!$C$81,E51=Dati!$C$82,E51=Dati!$C$83,E51=Dati!$C$84,E51=Dati!$C$85,E51=Dati!$C$86,E51=Dati!$C$87),G51*H51,0)</f>
        <v>0</v>
      </c>
      <c r="K51" s="110"/>
      <c r="L51" s="122">
        <f>IF(D51=Dati!$C$7,1,0)</f>
        <v>0</v>
      </c>
      <c r="M51" s="122">
        <f>IF(D51=Dati!$C$8,1,0)</f>
        <v>1</v>
      </c>
      <c r="N51" s="122">
        <f>IF(D51=Dati!$C$9,1,0)</f>
        <v>0</v>
      </c>
      <c r="O51" s="122">
        <f>IF(D51=Dati!$C$10,1,0)</f>
        <v>0</v>
      </c>
      <c r="P51" s="122">
        <f>IF(D51=Dati!$C$11,1,0)</f>
        <v>0</v>
      </c>
      <c r="Q51" s="110"/>
      <c r="R51" s="122">
        <f t="shared" si="30"/>
        <v>0</v>
      </c>
      <c r="S51" s="122">
        <f t="shared" si="31"/>
        <v>0</v>
      </c>
      <c r="T51" s="122">
        <f t="shared" si="32"/>
        <v>0</v>
      </c>
      <c r="U51" s="122">
        <f t="shared" si="33"/>
        <v>0</v>
      </c>
      <c r="V51" s="122">
        <f t="shared" si="34"/>
        <v>0</v>
      </c>
      <c r="W51" s="110"/>
      <c r="X51" s="122">
        <f t="shared" si="35"/>
        <v>0</v>
      </c>
      <c r="Y51" s="122">
        <f t="shared" si="36"/>
        <v>0</v>
      </c>
      <c r="Z51" s="122">
        <f t="shared" si="37"/>
        <v>0</v>
      </c>
      <c r="AA51" s="122">
        <f t="shared" si="38"/>
        <v>0</v>
      </c>
      <c r="AB51" s="122">
        <f t="shared" si="39"/>
        <v>0</v>
      </c>
      <c r="AC51" s="110"/>
      <c r="AD51" s="122">
        <f t="shared" si="40"/>
        <v>0</v>
      </c>
      <c r="AE51" s="122">
        <f t="shared" si="41"/>
        <v>0</v>
      </c>
      <c r="AF51" s="122">
        <f t="shared" si="42"/>
        <v>0</v>
      </c>
      <c r="AG51" s="122">
        <f t="shared" si="43"/>
        <v>0</v>
      </c>
      <c r="AH51" s="122">
        <f t="shared" si="44"/>
        <v>0</v>
      </c>
      <c r="AI51" s="110"/>
      <c r="AJ51" s="122">
        <f>IF(OR(E51=Dati!$C$88,E51=Dati!$C$89,E51=Dati!$C$90,E51=Dati!$C$91,E51=Dati!$C$92,E51=Dati!$C$93,E51=Dati!$C$94,E51=Dati!$C$95,E51=Dati!$C$96,E51=Dati!$C$97),1,0)</f>
        <v>0</v>
      </c>
      <c r="AK51" s="122">
        <f>IF(E51=Dati!$C$98,1,0)</f>
        <v>0</v>
      </c>
      <c r="AL51" s="122">
        <f>IF(E51=Dati!$C$99,1,0)</f>
        <v>0</v>
      </c>
      <c r="AM51" s="122">
        <f>IF(OR(E51=Dati!$C$100,E51=Dati!$C$101,E51=Dati!$C$102,E51=Dati!$C$103),1,0)</f>
        <v>0</v>
      </c>
      <c r="AN51" s="122">
        <f>IF(OR(E51=Dati!$C$104,E51=Dati!$C$105,E51=Dati!$C$106,E51=Dati!$C$107),1,0)</f>
        <v>1</v>
      </c>
      <c r="AO51" s="110"/>
      <c r="AP51" s="122">
        <f t="shared" si="45"/>
        <v>0</v>
      </c>
      <c r="AQ51" s="122">
        <f t="shared" si="46"/>
        <v>0</v>
      </c>
      <c r="AR51" s="122">
        <f t="shared" si="47"/>
        <v>0</v>
      </c>
      <c r="AS51" s="122">
        <f t="shared" si="48"/>
        <v>0</v>
      </c>
      <c r="AT51" s="122">
        <f t="shared" si="49"/>
        <v>0</v>
      </c>
      <c r="AU51" s="110"/>
      <c r="AV51" s="122">
        <f t="shared" si="50"/>
        <v>0</v>
      </c>
      <c r="AW51" s="122">
        <f t="shared" si="51"/>
        <v>0</v>
      </c>
      <c r="AX51" s="122">
        <f t="shared" si="52"/>
        <v>0</v>
      </c>
      <c r="AY51" s="122">
        <f t="shared" si="53"/>
        <v>0</v>
      </c>
      <c r="AZ51" s="122">
        <f t="shared" si="54"/>
        <v>0</v>
      </c>
      <c r="BA51" s="110"/>
      <c r="BB51" s="122">
        <f t="shared" si="55"/>
        <v>0</v>
      </c>
      <c r="BC51" s="122">
        <f t="shared" si="56"/>
        <v>0</v>
      </c>
      <c r="BD51" s="122">
        <f t="shared" si="57"/>
        <v>0</v>
      </c>
      <c r="BE51" s="122">
        <f t="shared" si="58"/>
        <v>0</v>
      </c>
      <c r="BF51" s="122">
        <f t="shared" si="59"/>
        <v>0</v>
      </c>
      <c r="BG51" s="110"/>
    </row>
    <row r="52" spans="1:59" ht="16.5" thickTop="1" thickBot="1" x14ac:dyDescent="0.3">
      <c r="A52" s="10">
        <v>43</v>
      </c>
      <c r="B52" s="103"/>
      <c r="C52" s="103"/>
      <c r="D52" s="100" t="s">
        <v>51</v>
      </c>
      <c r="E52" s="100" t="s">
        <v>198</v>
      </c>
      <c r="F52" s="109" t="s">
        <v>30</v>
      </c>
      <c r="G52" s="151"/>
      <c r="H52" s="151"/>
      <c r="I52" s="19">
        <f>IF(OR(E52=Dati!$C$88,E52=Dati!$C$89,E52=Dati!$C$90,E52=Dati!$C$91,E52=Dati!$C$92,E52=Dati!$C$93,E52=Dati!$C$94,E52=Dati!$C$95,E52=Dati!$C$96,E52=Dati!$C$97,E52=Dati!$C$98,E52=Dati!$C$99,E52=Dati!$C$100,E52=Dati!$C$101,E52=Dati!$C$102,E52=Dati!$C$103,E52=Dati!$C$104,E52=Dati!$C$105,E52=Dati!$C$106,E52=Dati!$C$107),G52*H52,0)</f>
        <v>0</v>
      </c>
      <c r="J52" s="19">
        <f>IF(OR(E52=Dati!$C$69,E52=Dati!$C$70,E52=Dati!$C$71,E52=Dati!$C$72,E52=Dati!$C$73,E52=Dati!$C$74,E52=Dati!$C$75,E52=Dati!$C$76,E52=Dati!$C$77,E52=Dati!$C$78,E52=Dati!$C$79,E52=Dati!$C$80,E52=Dati!$C$81,E52=Dati!$C$82,E52=Dati!$C$83,E52=Dati!$C$84,E52=Dati!$C$85,E52=Dati!$C$86,E52=Dati!$C$87),G52*H52,0)</f>
        <v>0</v>
      </c>
      <c r="K52" s="110"/>
      <c r="L52" s="122">
        <f>IF(D52=Dati!$C$7,1,0)</f>
        <v>0</v>
      </c>
      <c r="M52" s="122">
        <f>IF(D52=Dati!$C$8,1,0)</f>
        <v>1</v>
      </c>
      <c r="N52" s="122">
        <f>IF(D52=Dati!$C$9,1,0)</f>
        <v>0</v>
      </c>
      <c r="O52" s="122">
        <f>IF(D52=Dati!$C$10,1,0)</f>
        <v>0</v>
      </c>
      <c r="P52" s="122">
        <f>IF(D52=Dati!$C$11,1,0)</f>
        <v>0</v>
      </c>
      <c r="Q52" s="110"/>
      <c r="R52" s="122">
        <f t="shared" si="30"/>
        <v>0</v>
      </c>
      <c r="S52" s="122">
        <f t="shared" si="31"/>
        <v>0</v>
      </c>
      <c r="T52" s="122">
        <f t="shared" si="32"/>
        <v>0</v>
      </c>
      <c r="U52" s="122">
        <f t="shared" si="33"/>
        <v>0</v>
      </c>
      <c r="V52" s="122">
        <f t="shared" si="34"/>
        <v>0</v>
      </c>
      <c r="W52" s="110"/>
      <c r="X52" s="122">
        <f t="shared" si="35"/>
        <v>0</v>
      </c>
      <c r="Y52" s="122">
        <f t="shared" si="36"/>
        <v>0</v>
      </c>
      <c r="Z52" s="122">
        <f t="shared" si="37"/>
        <v>0</v>
      </c>
      <c r="AA52" s="122">
        <f t="shared" si="38"/>
        <v>0</v>
      </c>
      <c r="AB52" s="122">
        <f t="shared" si="39"/>
        <v>0</v>
      </c>
      <c r="AC52" s="110"/>
      <c r="AD52" s="122">
        <f t="shared" si="40"/>
        <v>0</v>
      </c>
      <c r="AE52" s="122">
        <f t="shared" si="41"/>
        <v>0</v>
      </c>
      <c r="AF52" s="122">
        <f t="shared" si="42"/>
        <v>0</v>
      </c>
      <c r="AG52" s="122">
        <f t="shared" si="43"/>
        <v>0</v>
      </c>
      <c r="AH52" s="122">
        <f t="shared" si="44"/>
        <v>0</v>
      </c>
      <c r="AI52" s="110"/>
      <c r="AJ52" s="122">
        <f>IF(OR(E52=Dati!$C$88,E52=Dati!$C$89,E52=Dati!$C$90,E52=Dati!$C$91,E52=Dati!$C$92,E52=Dati!$C$93,E52=Dati!$C$94,E52=Dati!$C$95,E52=Dati!$C$96,E52=Dati!$C$97),1,0)</f>
        <v>0</v>
      </c>
      <c r="AK52" s="122">
        <f>IF(E52=Dati!$C$98,1,0)</f>
        <v>0</v>
      </c>
      <c r="AL52" s="122">
        <f>IF(E52=Dati!$C$99,1,0)</f>
        <v>0</v>
      </c>
      <c r="AM52" s="122">
        <f>IF(OR(E52=Dati!$C$100,E52=Dati!$C$101,E52=Dati!$C$102,E52=Dati!$C$103),1,0)</f>
        <v>0</v>
      </c>
      <c r="AN52" s="122">
        <f>IF(OR(E52=Dati!$C$104,E52=Dati!$C$105,E52=Dati!$C$106,E52=Dati!$C$107),1,0)</f>
        <v>1</v>
      </c>
      <c r="AO52" s="110"/>
      <c r="AP52" s="122">
        <f t="shared" si="45"/>
        <v>0</v>
      </c>
      <c r="AQ52" s="122">
        <f t="shared" si="46"/>
        <v>0</v>
      </c>
      <c r="AR52" s="122">
        <f t="shared" si="47"/>
        <v>0</v>
      </c>
      <c r="AS52" s="122">
        <f t="shared" si="48"/>
        <v>0</v>
      </c>
      <c r="AT52" s="122">
        <f t="shared" si="49"/>
        <v>0</v>
      </c>
      <c r="AU52" s="110"/>
      <c r="AV52" s="122">
        <f t="shared" si="50"/>
        <v>0</v>
      </c>
      <c r="AW52" s="122">
        <f t="shared" si="51"/>
        <v>0</v>
      </c>
      <c r="AX52" s="122">
        <f t="shared" si="52"/>
        <v>0</v>
      </c>
      <c r="AY52" s="122">
        <f t="shared" si="53"/>
        <v>0</v>
      </c>
      <c r="AZ52" s="122">
        <f t="shared" si="54"/>
        <v>0</v>
      </c>
      <c r="BA52" s="110"/>
      <c r="BB52" s="122">
        <f t="shared" si="55"/>
        <v>0</v>
      </c>
      <c r="BC52" s="122">
        <f t="shared" si="56"/>
        <v>0</v>
      </c>
      <c r="BD52" s="122">
        <f t="shared" si="57"/>
        <v>0</v>
      </c>
      <c r="BE52" s="122">
        <f t="shared" si="58"/>
        <v>0</v>
      </c>
      <c r="BF52" s="122">
        <f t="shared" si="59"/>
        <v>0</v>
      </c>
      <c r="BG52" s="110"/>
    </row>
    <row r="53" spans="1:59" ht="16.5" thickTop="1" thickBot="1" x14ac:dyDescent="0.3">
      <c r="A53" s="10">
        <v>44</v>
      </c>
      <c r="B53" s="103"/>
      <c r="C53" s="103"/>
      <c r="D53" s="100" t="s">
        <v>51</v>
      </c>
      <c r="E53" s="100" t="s">
        <v>198</v>
      </c>
      <c r="F53" s="109" t="s">
        <v>30</v>
      </c>
      <c r="G53" s="151"/>
      <c r="H53" s="151"/>
      <c r="I53" s="19">
        <f>IF(OR(E53=Dati!$C$88,E53=Dati!$C$89,E53=Dati!$C$90,E53=Dati!$C$91,E53=Dati!$C$92,E53=Dati!$C$93,E53=Dati!$C$94,E53=Dati!$C$95,E53=Dati!$C$96,E53=Dati!$C$97,E53=Dati!$C$98,E53=Dati!$C$99,E53=Dati!$C$100,E53=Dati!$C$101,E53=Dati!$C$102,E53=Dati!$C$103,E53=Dati!$C$104,E53=Dati!$C$105,E53=Dati!$C$106,E53=Dati!$C$107),G53*H53,0)</f>
        <v>0</v>
      </c>
      <c r="J53" s="19">
        <f>IF(OR(E53=Dati!$C$69,E53=Dati!$C$70,E53=Dati!$C$71,E53=Dati!$C$72,E53=Dati!$C$73,E53=Dati!$C$74,E53=Dati!$C$75,E53=Dati!$C$76,E53=Dati!$C$77,E53=Dati!$C$78,E53=Dati!$C$79,E53=Dati!$C$80,E53=Dati!$C$81,E53=Dati!$C$82,E53=Dati!$C$83,E53=Dati!$C$84,E53=Dati!$C$85,E53=Dati!$C$86,E53=Dati!$C$87),G53*H53,0)</f>
        <v>0</v>
      </c>
      <c r="K53" s="110"/>
      <c r="L53" s="122">
        <f>IF(D53=Dati!$C$7,1,0)</f>
        <v>0</v>
      </c>
      <c r="M53" s="122">
        <f>IF(D53=Dati!$C$8,1,0)</f>
        <v>1</v>
      </c>
      <c r="N53" s="122">
        <f>IF(D53=Dati!$C$9,1,0)</f>
        <v>0</v>
      </c>
      <c r="O53" s="122">
        <f>IF(D53=Dati!$C$10,1,0)</f>
        <v>0</v>
      </c>
      <c r="P53" s="122">
        <f>IF(D53=Dati!$C$11,1,0)</f>
        <v>0</v>
      </c>
      <c r="Q53" s="110"/>
      <c r="R53" s="122">
        <f t="shared" si="30"/>
        <v>0</v>
      </c>
      <c r="S53" s="122">
        <f t="shared" si="31"/>
        <v>0</v>
      </c>
      <c r="T53" s="122">
        <f t="shared" si="32"/>
        <v>0</v>
      </c>
      <c r="U53" s="122">
        <f t="shared" si="33"/>
        <v>0</v>
      </c>
      <c r="V53" s="122">
        <f t="shared" si="34"/>
        <v>0</v>
      </c>
      <c r="W53" s="110"/>
      <c r="X53" s="122">
        <f t="shared" si="35"/>
        <v>0</v>
      </c>
      <c r="Y53" s="122">
        <f t="shared" si="36"/>
        <v>0</v>
      </c>
      <c r="Z53" s="122">
        <f t="shared" si="37"/>
        <v>0</v>
      </c>
      <c r="AA53" s="122">
        <f t="shared" si="38"/>
        <v>0</v>
      </c>
      <c r="AB53" s="122">
        <f t="shared" si="39"/>
        <v>0</v>
      </c>
      <c r="AC53" s="110"/>
      <c r="AD53" s="122">
        <f t="shared" si="40"/>
        <v>0</v>
      </c>
      <c r="AE53" s="122">
        <f t="shared" si="41"/>
        <v>0</v>
      </c>
      <c r="AF53" s="122">
        <f t="shared" si="42"/>
        <v>0</v>
      </c>
      <c r="AG53" s="122">
        <f t="shared" si="43"/>
        <v>0</v>
      </c>
      <c r="AH53" s="122">
        <f t="shared" si="44"/>
        <v>0</v>
      </c>
      <c r="AI53" s="110"/>
      <c r="AJ53" s="122">
        <f>IF(OR(E53=Dati!$C$88,E53=Dati!$C$89,E53=Dati!$C$90,E53=Dati!$C$91,E53=Dati!$C$92,E53=Dati!$C$93,E53=Dati!$C$94,E53=Dati!$C$95,E53=Dati!$C$96,E53=Dati!$C$97),1,0)</f>
        <v>0</v>
      </c>
      <c r="AK53" s="122">
        <f>IF(E53=Dati!$C$98,1,0)</f>
        <v>0</v>
      </c>
      <c r="AL53" s="122">
        <f>IF(E53=Dati!$C$99,1,0)</f>
        <v>0</v>
      </c>
      <c r="AM53" s="122">
        <f>IF(OR(E53=Dati!$C$100,E53=Dati!$C$101,E53=Dati!$C$102,E53=Dati!$C$103),1,0)</f>
        <v>0</v>
      </c>
      <c r="AN53" s="122">
        <f>IF(OR(E53=Dati!$C$104,E53=Dati!$C$105,E53=Dati!$C$106,E53=Dati!$C$107),1,0)</f>
        <v>1</v>
      </c>
      <c r="AO53" s="110"/>
      <c r="AP53" s="122">
        <f t="shared" si="45"/>
        <v>0</v>
      </c>
      <c r="AQ53" s="122">
        <f t="shared" si="46"/>
        <v>0</v>
      </c>
      <c r="AR53" s="122">
        <f t="shared" si="47"/>
        <v>0</v>
      </c>
      <c r="AS53" s="122">
        <f t="shared" si="48"/>
        <v>0</v>
      </c>
      <c r="AT53" s="122">
        <f t="shared" si="49"/>
        <v>0</v>
      </c>
      <c r="AU53" s="110"/>
      <c r="AV53" s="122">
        <f t="shared" si="50"/>
        <v>0</v>
      </c>
      <c r="AW53" s="122">
        <f t="shared" si="51"/>
        <v>0</v>
      </c>
      <c r="AX53" s="122">
        <f t="shared" si="52"/>
        <v>0</v>
      </c>
      <c r="AY53" s="122">
        <f t="shared" si="53"/>
        <v>0</v>
      </c>
      <c r="AZ53" s="122">
        <f t="shared" si="54"/>
        <v>0</v>
      </c>
      <c r="BA53" s="110"/>
      <c r="BB53" s="122">
        <f t="shared" si="55"/>
        <v>0</v>
      </c>
      <c r="BC53" s="122">
        <f t="shared" si="56"/>
        <v>0</v>
      </c>
      <c r="BD53" s="122">
        <f t="shared" si="57"/>
        <v>0</v>
      </c>
      <c r="BE53" s="122">
        <f t="shared" si="58"/>
        <v>0</v>
      </c>
      <c r="BF53" s="122">
        <f t="shared" si="59"/>
        <v>0</v>
      </c>
      <c r="BG53" s="110"/>
    </row>
    <row r="54" spans="1:59" ht="16.5" thickTop="1" thickBot="1" x14ac:dyDescent="0.3">
      <c r="A54" s="10">
        <v>45</v>
      </c>
      <c r="B54" s="103"/>
      <c r="C54" s="103"/>
      <c r="D54" s="100" t="s">
        <v>51</v>
      </c>
      <c r="E54" s="100" t="s">
        <v>198</v>
      </c>
      <c r="F54" s="109" t="s">
        <v>30</v>
      </c>
      <c r="G54" s="151"/>
      <c r="H54" s="151"/>
      <c r="I54" s="19">
        <f>IF(OR(E54=Dati!$C$88,E54=Dati!$C$89,E54=Dati!$C$90,E54=Dati!$C$91,E54=Dati!$C$92,E54=Dati!$C$93,E54=Dati!$C$94,E54=Dati!$C$95,E54=Dati!$C$96,E54=Dati!$C$97,E54=Dati!$C$98,E54=Dati!$C$99,E54=Dati!$C$100,E54=Dati!$C$101,E54=Dati!$C$102,E54=Dati!$C$103,E54=Dati!$C$104,E54=Dati!$C$105,E54=Dati!$C$106,E54=Dati!$C$107),G54*H54,0)</f>
        <v>0</v>
      </c>
      <c r="J54" s="19">
        <f>IF(OR(E54=Dati!$C$69,E54=Dati!$C$70,E54=Dati!$C$71,E54=Dati!$C$72,E54=Dati!$C$73,E54=Dati!$C$74,E54=Dati!$C$75,E54=Dati!$C$76,E54=Dati!$C$77,E54=Dati!$C$78,E54=Dati!$C$79,E54=Dati!$C$80,E54=Dati!$C$81,E54=Dati!$C$82,E54=Dati!$C$83,E54=Dati!$C$84,E54=Dati!$C$85,E54=Dati!$C$86,E54=Dati!$C$87),G54*H54,0)</f>
        <v>0</v>
      </c>
      <c r="K54" s="110"/>
      <c r="L54" s="122">
        <f>IF(D54=Dati!$C$7,1,0)</f>
        <v>0</v>
      </c>
      <c r="M54" s="122">
        <f>IF(D54=Dati!$C$8,1,0)</f>
        <v>1</v>
      </c>
      <c r="N54" s="122">
        <f>IF(D54=Dati!$C$9,1,0)</f>
        <v>0</v>
      </c>
      <c r="O54" s="122">
        <f>IF(D54=Dati!$C$10,1,0)</f>
        <v>0</v>
      </c>
      <c r="P54" s="122">
        <f>IF(D54=Dati!$C$11,1,0)</f>
        <v>0</v>
      </c>
      <c r="Q54" s="110"/>
      <c r="R54" s="122">
        <f t="shared" si="30"/>
        <v>0</v>
      </c>
      <c r="S54" s="122">
        <f t="shared" si="31"/>
        <v>0</v>
      </c>
      <c r="T54" s="122">
        <f t="shared" si="32"/>
        <v>0</v>
      </c>
      <c r="U54" s="122">
        <f t="shared" si="33"/>
        <v>0</v>
      </c>
      <c r="V54" s="122">
        <f t="shared" si="34"/>
        <v>0</v>
      </c>
      <c r="W54" s="110"/>
      <c r="X54" s="122">
        <f t="shared" si="35"/>
        <v>0</v>
      </c>
      <c r="Y54" s="122">
        <f t="shared" si="36"/>
        <v>0</v>
      </c>
      <c r="Z54" s="122">
        <f t="shared" si="37"/>
        <v>0</v>
      </c>
      <c r="AA54" s="122">
        <f t="shared" si="38"/>
        <v>0</v>
      </c>
      <c r="AB54" s="122">
        <f t="shared" si="39"/>
        <v>0</v>
      </c>
      <c r="AC54" s="110"/>
      <c r="AD54" s="122">
        <f t="shared" si="40"/>
        <v>0</v>
      </c>
      <c r="AE54" s="122">
        <f t="shared" si="41"/>
        <v>0</v>
      </c>
      <c r="AF54" s="122">
        <f t="shared" si="42"/>
        <v>0</v>
      </c>
      <c r="AG54" s="122">
        <f t="shared" si="43"/>
        <v>0</v>
      </c>
      <c r="AH54" s="122">
        <f t="shared" si="44"/>
        <v>0</v>
      </c>
      <c r="AI54" s="110"/>
      <c r="AJ54" s="122">
        <f>IF(OR(E54=Dati!$C$88,E54=Dati!$C$89,E54=Dati!$C$90,E54=Dati!$C$91,E54=Dati!$C$92,E54=Dati!$C$93,E54=Dati!$C$94,E54=Dati!$C$95,E54=Dati!$C$96,E54=Dati!$C$97),1,0)</f>
        <v>0</v>
      </c>
      <c r="AK54" s="122">
        <f>IF(E54=Dati!$C$98,1,0)</f>
        <v>0</v>
      </c>
      <c r="AL54" s="122">
        <f>IF(E54=Dati!$C$99,1,0)</f>
        <v>0</v>
      </c>
      <c r="AM54" s="122">
        <f>IF(OR(E54=Dati!$C$100,E54=Dati!$C$101,E54=Dati!$C$102,E54=Dati!$C$103),1,0)</f>
        <v>0</v>
      </c>
      <c r="AN54" s="122">
        <f>IF(OR(E54=Dati!$C$104,E54=Dati!$C$105,E54=Dati!$C$106,E54=Dati!$C$107),1,0)</f>
        <v>1</v>
      </c>
      <c r="AO54" s="110"/>
      <c r="AP54" s="122">
        <f t="shared" si="45"/>
        <v>0</v>
      </c>
      <c r="AQ54" s="122">
        <f t="shared" si="46"/>
        <v>0</v>
      </c>
      <c r="AR54" s="122">
        <f t="shared" si="47"/>
        <v>0</v>
      </c>
      <c r="AS54" s="122">
        <f t="shared" si="48"/>
        <v>0</v>
      </c>
      <c r="AT54" s="122">
        <f t="shared" si="49"/>
        <v>0</v>
      </c>
      <c r="AU54" s="110"/>
      <c r="AV54" s="122">
        <f t="shared" si="50"/>
        <v>0</v>
      </c>
      <c r="AW54" s="122">
        <f t="shared" si="51"/>
        <v>0</v>
      </c>
      <c r="AX54" s="122">
        <f t="shared" si="52"/>
        <v>0</v>
      </c>
      <c r="AY54" s="122">
        <f t="shared" si="53"/>
        <v>0</v>
      </c>
      <c r="AZ54" s="122">
        <f t="shared" si="54"/>
        <v>0</v>
      </c>
      <c r="BA54" s="110"/>
      <c r="BB54" s="122">
        <f t="shared" si="55"/>
        <v>0</v>
      </c>
      <c r="BC54" s="122">
        <f t="shared" si="56"/>
        <v>0</v>
      </c>
      <c r="BD54" s="122">
        <f t="shared" si="57"/>
        <v>0</v>
      </c>
      <c r="BE54" s="122">
        <f t="shared" si="58"/>
        <v>0</v>
      </c>
      <c r="BF54" s="122">
        <f t="shared" si="59"/>
        <v>0</v>
      </c>
      <c r="BG54" s="110"/>
    </row>
    <row r="55" spans="1:59" ht="16.5" thickTop="1" thickBot="1" x14ac:dyDescent="0.3">
      <c r="A55" s="10">
        <v>46</v>
      </c>
      <c r="B55" s="103"/>
      <c r="C55" s="103"/>
      <c r="D55" s="100" t="s">
        <v>51</v>
      </c>
      <c r="E55" s="100" t="s">
        <v>198</v>
      </c>
      <c r="F55" s="109" t="s">
        <v>30</v>
      </c>
      <c r="G55" s="151"/>
      <c r="H55" s="151"/>
      <c r="I55" s="19">
        <f>IF(OR(E55=Dati!$C$88,E55=Dati!$C$89,E55=Dati!$C$90,E55=Dati!$C$91,E55=Dati!$C$92,E55=Dati!$C$93,E55=Dati!$C$94,E55=Dati!$C$95,E55=Dati!$C$96,E55=Dati!$C$97,E55=Dati!$C$98,E55=Dati!$C$99,E55=Dati!$C$100,E55=Dati!$C$101,E55=Dati!$C$102,E55=Dati!$C$103,E55=Dati!$C$104,E55=Dati!$C$105,E55=Dati!$C$106,E55=Dati!$C$107),G55*H55,0)</f>
        <v>0</v>
      </c>
      <c r="J55" s="19">
        <f>IF(OR(E55=Dati!$C$69,E55=Dati!$C$70,E55=Dati!$C$71,E55=Dati!$C$72,E55=Dati!$C$73,E55=Dati!$C$74,E55=Dati!$C$75,E55=Dati!$C$76,E55=Dati!$C$77,E55=Dati!$C$78,E55=Dati!$C$79,E55=Dati!$C$80,E55=Dati!$C$81,E55=Dati!$C$82,E55=Dati!$C$83,E55=Dati!$C$84,E55=Dati!$C$85,E55=Dati!$C$86,E55=Dati!$C$87),G55*H55,0)</f>
        <v>0</v>
      </c>
      <c r="K55" s="110"/>
      <c r="L55" s="122">
        <f>IF(D55=Dati!$C$7,1,0)</f>
        <v>0</v>
      </c>
      <c r="M55" s="122">
        <f>IF(D55=Dati!$C$8,1,0)</f>
        <v>1</v>
      </c>
      <c r="N55" s="122">
        <f>IF(D55=Dati!$C$9,1,0)</f>
        <v>0</v>
      </c>
      <c r="O55" s="122">
        <f>IF(D55=Dati!$C$10,1,0)</f>
        <v>0</v>
      </c>
      <c r="P55" s="122">
        <f>IF(D55=Dati!$C$11,1,0)</f>
        <v>0</v>
      </c>
      <c r="Q55" s="110"/>
      <c r="R55" s="122">
        <f t="shared" si="30"/>
        <v>0</v>
      </c>
      <c r="S55" s="122">
        <f t="shared" si="31"/>
        <v>0</v>
      </c>
      <c r="T55" s="122">
        <f t="shared" si="32"/>
        <v>0</v>
      </c>
      <c r="U55" s="122">
        <f t="shared" si="33"/>
        <v>0</v>
      </c>
      <c r="V55" s="122">
        <f t="shared" si="34"/>
        <v>0</v>
      </c>
      <c r="W55" s="110"/>
      <c r="X55" s="122">
        <f t="shared" si="35"/>
        <v>0</v>
      </c>
      <c r="Y55" s="122">
        <f t="shared" si="36"/>
        <v>0</v>
      </c>
      <c r="Z55" s="122">
        <f t="shared" si="37"/>
        <v>0</v>
      </c>
      <c r="AA55" s="122">
        <f t="shared" si="38"/>
        <v>0</v>
      </c>
      <c r="AB55" s="122">
        <f t="shared" si="39"/>
        <v>0</v>
      </c>
      <c r="AC55" s="110"/>
      <c r="AD55" s="122">
        <f t="shared" si="40"/>
        <v>0</v>
      </c>
      <c r="AE55" s="122">
        <f t="shared" si="41"/>
        <v>0</v>
      </c>
      <c r="AF55" s="122">
        <f t="shared" si="42"/>
        <v>0</v>
      </c>
      <c r="AG55" s="122">
        <f t="shared" si="43"/>
        <v>0</v>
      </c>
      <c r="AH55" s="122">
        <f t="shared" si="44"/>
        <v>0</v>
      </c>
      <c r="AI55" s="110"/>
      <c r="AJ55" s="122">
        <f>IF(OR(E55=Dati!$C$88,E55=Dati!$C$89,E55=Dati!$C$90,E55=Dati!$C$91,E55=Dati!$C$92,E55=Dati!$C$93,E55=Dati!$C$94,E55=Dati!$C$95,E55=Dati!$C$96,E55=Dati!$C$97),1,0)</f>
        <v>0</v>
      </c>
      <c r="AK55" s="122">
        <f>IF(E55=Dati!$C$98,1,0)</f>
        <v>0</v>
      </c>
      <c r="AL55" s="122">
        <f>IF(E55=Dati!$C$99,1,0)</f>
        <v>0</v>
      </c>
      <c r="AM55" s="122">
        <f>IF(OR(E55=Dati!$C$100,E55=Dati!$C$101,E55=Dati!$C$102,E55=Dati!$C$103),1,0)</f>
        <v>0</v>
      </c>
      <c r="AN55" s="122">
        <f>IF(OR(E55=Dati!$C$104,E55=Dati!$C$105,E55=Dati!$C$106,E55=Dati!$C$107),1,0)</f>
        <v>1</v>
      </c>
      <c r="AO55" s="110"/>
      <c r="AP55" s="122">
        <f t="shared" si="45"/>
        <v>0</v>
      </c>
      <c r="AQ55" s="122">
        <f t="shared" si="46"/>
        <v>0</v>
      </c>
      <c r="AR55" s="122">
        <f t="shared" si="47"/>
        <v>0</v>
      </c>
      <c r="AS55" s="122">
        <f t="shared" si="48"/>
        <v>0</v>
      </c>
      <c r="AT55" s="122">
        <f t="shared" si="49"/>
        <v>0</v>
      </c>
      <c r="AU55" s="110"/>
      <c r="AV55" s="122">
        <f t="shared" si="50"/>
        <v>0</v>
      </c>
      <c r="AW55" s="122">
        <f t="shared" si="51"/>
        <v>0</v>
      </c>
      <c r="AX55" s="122">
        <f t="shared" si="52"/>
        <v>0</v>
      </c>
      <c r="AY55" s="122">
        <f t="shared" si="53"/>
        <v>0</v>
      </c>
      <c r="AZ55" s="122">
        <f t="shared" si="54"/>
        <v>0</v>
      </c>
      <c r="BA55" s="110"/>
      <c r="BB55" s="122">
        <f t="shared" si="55"/>
        <v>0</v>
      </c>
      <c r="BC55" s="122">
        <f t="shared" si="56"/>
        <v>0</v>
      </c>
      <c r="BD55" s="122">
        <f t="shared" si="57"/>
        <v>0</v>
      </c>
      <c r="BE55" s="122">
        <f t="shared" si="58"/>
        <v>0</v>
      </c>
      <c r="BF55" s="122">
        <f t="shared" si="59"/>
        <v>0</v>
      </c>
      <c r="BG55" s="110"/>
    </row>
    <row r="56" spans="1:59" ht="16.5" thickTop="1" thickBot="1" x14ac:dyDescent="0.3">
      <c r="A56" s="10">
        <v>47</v>
      </c>
      <c r="B56" s="103"/>
      <c r="C56" s="103"/>
      <c r="D56" s="100" t="s">
        <v>51</v>
      </c>
      <c r="E56" s="100" t="s">
        <v>198</v>
      </c>
      <c r="F56" s="109" t="s">
        <v>30</v>
      </c>
      <c r="G56" s="151"/>
      <c r="H56" s="151"/>
      <c r="I56" s="19">
        <f>IF(OR(E56=Dati!$C$88,E56=Dati!$C$89,E56=Dati!$C$90,E56=Dati!$C$91,E56=Dati!$C$92,E56=Dati!$C$93,E56=Dati!$C$94,E56=Dati!$C$95,E56=Dati!$C$96,E56=Dati!$C$97,E56=Dati!$C$98,E56=Dati!$C$99,E56=Dati!$C$100,E56=Dati!$C$101,E56=Dati!$C$102,E56=Dati!$C$103,E56=Dati!$C$104,E56=Dati!$C$105,E56=Dati!$C$106,E56=Dati!$C$107),G56*H56,0)</f>
        <v>0</v>
      </c>
      <c r="J56" s="19">
        <f>IF(OR(E56=Dati!$C$69,E56=Dati!$C$70,E56=Dati!$C$71,E56=Dati!$C$72,E56=Dati!$C$73,E56=Dati!$C$74,E56=Dati!$C$75,E56=Dati!$C$76,E56=Dati!$C$77,E56=Dati!$C$78,E56=Dati!$C$79,E56=Dati!$C$80,E56=Dati!$C$81,E56=Dati!$C$82,E56=Dati!$C$83,E56=Dati!$C$84,E56=Dati!$C$85,E56=Dati!$C$86,E56=Dati!$C$87),G56*H56,0)</f>
        <v>0</v>
      </c>
      <c r="K56" s="110"/>
      <c r="L56" s="122">
        <f>IF(D56=Dati!$C$7,1,0)</f>
        <v>0</v>
      </c>
      <c r="M56" s="122">
        <f>IF(D56=Dati!$C$8,1,0)</f>
        <v>1</v>
      </c>
      <c r="N56" s="122">
        <f>IF(D56=Dati!$C$9,1,0)</f>
        <v>0</v>
      </c>
      <c r="O56" s="122">
        <f>IF(D56=Dati!$C$10,1,0)</f>
        <v>0</v>
      </c>
      <c r="P56" s="122">
        <f>IF(D56=Dati!$C$11,1,0)</f>
        <v>0</v>
      </c>
      <c r="Q56" s="110"/>
      <c r="R56" s="122">
        <f t="shared" si="30"/>
        <v>0</v>
      </c>
      <c r="S56" s="122">
        <f t="shared" si="31"/>
        <v>0</v>
      </c>
      <c r="T56" s="122">
        <f t="shared" si="32"/>
        <v>0</v>
      </c>
      <c r="U56" s="122">
        <f t="shared" si="33"/>
        <v>0</v>
      </c>
      <c r="V56" s="122">
        <f t="shared" si="34"/>
        <v>0</v>
      </c>
      <c r="W56" s="110"/>
      <c r="X56" s="122">
        <f t="shared" si="35"/>
        <v>0</v>
      </c>
      <c r="Y56" s="122">
        <f t="shared" si="36"/>
        <v>0</v>
      </c>
      <c r="Z56" s="122">
        <f t="shared" si="37"/>
        <v>0</v>
      </c>
      <c r="AA56" s="122">
        <f t="shared" si="38"/>
        <v>0</v>
      </c>
      <c r="AB56" s="122">
        <f t="shared" si="39"/>
        <v>0</v>
      </c>
      <c r="AC56" s="110"/>
      <c r="AD56" s="122">
        <f t="shared" si="40"/>
        <v>0</v>
      </c>
      <c r="AE56" s="122">
        <f t="shared" si="41"/>
        <v>0</v>
      </c>
      <c r="AF56" s="122">
        <f t="shared" si="42"/>
        <v>0</v>
      </c>
      <c r="AG56" s="122">
        <f t="shared" si="43"/>
        <v>0</v>
      </c>
      <c r="AH56" s="122">
        <f t="shared" si="44"/>
        <v>0</v>
      </c>
      <c r="AI56" s="110"/>
      <c r="AJ56" s="122">
        <f>IF(OR(E56=Dati!$C$88,E56=Dati!$C$89,E56=Dati!$C$90,E56=Dati!$C$91,E56=Dati!$C$92,E56=Dati!$C$93,E56=Dati!$C$94,E56=Dati!$C$95,E56=Dati!$C$96,E56=Dati!$C$97),1,0)</f>
        <v>0</v>
      </c>
      <c r="AK56" s="122">
        <f>IF(E56=Dati!$C$98,1,0)</f>
        <v>0</v>
      </c>
      <c r="AL56" s="122">
        <f>IF(E56=Dati!$C$99,1,0)</f>
        <v>0</v>
      </c>
      <c r="AM56" s="122">
        <f>IF(OR(E56=Dati!$C$100,E56=Dati!$C$101,E56=Dati!$C$102,E56=Dati!$C$103),1,0)</f>
        <v>0</v>
      </c>
      <c r="AN56" s="122">
        <f>IF(OR(E56=Dati!$C$104,E56=Dati!$C$105,E56=Dati!$C$106,E56=Dati!$C$107),1,0)</f>
        <v>1</v>
      </c>
      <c r="AO56" s="110"/>
      <c r="AP56" s="122">
        <f t="shared" si="45"/>
        <v>0</v>
      </c>
      <c r="AQ56" s="122">
        <f t="shared" si="46"/>
        <v>0</v>
      </c>
      <c r="AR56" s="122">
        <f t="shared" si="47"/>
        <v>0</v>
      </c>
      <c r="AS56" s="122">
        <f t="shared" si="48"/>
        <v>0</v>
      </c>
      <c r="AT56" s="122">
        <f t="shared" si="49"/>
        <v>0</v>
      </c>
      <c r="AU56" s="110"/>
      <c r="AV56" s="122">
        <f t="shared" si="50"/>
        <v>0</v>
      </c>
      <c r="AW56" s="122">
        <f t="shared" si="51"/>
        <v>0</v>
      </c>
      <c r="AX56" s="122">
        <f t="shared" si="52"/>
        <v>0</v>
      </c>
      <c r="AY56" s="122">
        <f t="shared" si="53"/>
        <v>0</v>
      </c>
      <c r="AZ56" s="122">
        <f t="shared" si="54"/>
        <v>0</v>
      </c>
      <c r="BA56" s="110"/>
      <c r="BB56" s="122">
        <f t="shared" si="55"/>
        <v>0</v>
      </c>
      <c r="BC56" s="122">
        <f t="shared" si="56"/>
        <v>0</v>
      </c>
      <c r="BD56" s="122">
        <f t="shared" si="57"/>
        <v>0</v>
      </c>
      <c r="BE56" s="122">
        <f t="shared" si="58"/>
        <v>0</v>
      </c>
      <c r="BF56" s="122">
        <f t="shared" si="59"/>
        <v>0</v>
      </c>
      <c r="BG56" s="110"/>
    </row>
    <row r="57" spans="1:59" ht="16.5" thickTop="1" thickBot="1" x14ac:dyDescent="0.3">
      <c r="A57" s="10">
        <v>48</v>
      </c>
      <c r="B57" s="103"/>
      <c r="C57" s="103"/>
      <c r="D57" s="100" t="s">
        <v>51</v>
      </c>
      <c r="E57" s="100" t="s">
        <v>198</v>
      </c>
      <c r="F57" s="109" t="s">
        <v>30</v>
      </c>
      <c r="G57" s="151"/>
      <c r="H57" s="151"/>
      <c r="I57" s="19">
        <f>IF(OR(E57=Dati!$C$88,E57=Dati!$C$89,E57=Dati!$C$90,E57=Dati!$C$91,E57=Dati!$C$92,E57=Dati!$C$93,E57=Dati!$C$94,E57=Dati!$C$95,E57=Dati!$C$96,E57=Dati!$C$97,E57=Dati!$C$98,E57=Dati!$C$99,E57=Dati!$C$100,E57=Dati!$C$101,E57=Dati!$C$102,E57=Dati!$C$103,E57=Dati!$C$104,E57=Dati!$C$105,E57=Dati!$C$106,E57=Dati!$C$107),G57*H57,0)</f>
        <v>0</v>
      </c>
      <c r="J57" s="19">
        <f>IF(OR(E57=Dati!$C$69,E57=Dati!$C$70,E57=Dati!$C$71,E57=Dati!$C$72,E57=Dati!$C$73,E57=Dati!$C$74,E57=Dati!$C$75,E57=Dati!$C$76,E57=Dati!$C$77,E57=Dati!$C$78,E57=Dati!$C$79,E57=Dati!$C$80,E57=Dati!$C$81,E57=Dati!$C$82,E57=Dati!$C$83,E57=Dati!$C$84,E57=Dati!$C$85,E57=Dati!$C$86,E57=Dati!$C$87),G57*H57,0)</f>
        <v>0</v>
      </c>
      <c r="K57" s="110"/>
      <c r="L57" s="122">
        <f>IF(D57=Dati!$C$7,1,0)</f>
        <v>0</v>
      </c>
      <c r="M57" s="122">
        <f>IF(D57=Dati!$C$8,1,0)</f>
        <v>1</v>
      </c>
      <c r="N57" s="122">
        <f>IF(D57=Dati!$C$9,1,0)</f>
        <v>0</v>
      </c>
      <c r="O57" s="122">
        <f>IF(D57=Dati!$C$10,1,0)</f>
        <v>0</v>
      </c>
      <c r="P57" s="122">
        <f>IF(D57=Dati!$C$11,1,0)</f>
        <v>0</v>
      </c>
      <c r="Q57" s="110"/>
      <c r="R57" s="122">
        <f t="shared" si="30"/>
        <v>0</v>
      </c>
      <c r="S57" s="122">
        <f t="shared" si="31"/>
        <v>0</v>
      </c>
      <c r="T57" s="122">
        <f t="shared" si="32"/>
        <v>0</v>
      </c>
      <c r="U57" s="122">
        <f t="shared" si="33"/>
        <v>0</v>
      </c>
      <c r="V57" s="122">
        <f t="shared" si="34"/>
        <v>0</v>
      </c>
      <c r="W57" s="110"/>
      <c r="X57" s="122">
        <f t="shared" si="35"/>
        <v>0</v>
      </c>
      <c r="Y57" s="122">
        <f t="shared" si="36"/>
        <v>0</v>
      </c>
      <c r="Z57" s="122">
        <f t="shared" si="37"/>
        <v>0</v>
      </c>
      <c r="AA57" s="122">
        <f t="shared" si="38"/>
        <v>0</v>
      </c>
      <c r="AB57" s="122">
        <f t="shared" si="39"/>
        <v>0</v>
      </c>
      <c r="AC57" s="110"/>
      <c r="AD57" s="122">
        <f t="shared" si="40"/>
        <v>0</v>
      </c>
      <c r="AE57" s="122">
        <f t="shared" si="41"/>
        <v>0</v>
      </c>
      <c r="AF57" s="122">
        <f t="shared" si="42"/>
        <v>0</v>
      </c>
      <c r="AG57" s="122">
        <f t="shared" si="43"/>
        <v>0</v>
      </c>
      <c r="AH57" s="122">
        <f t="shared" si="44"/>
        <v>0</v>
      </c>
      <c r="AI57" s="110"/>
      <c r="AJ57" s="122">
        <f>IF(OR(E57=Dati!$C$88,E57=Dati!$C$89,E57=Dati!$C$90,E57=Dati!$C$91,E57=Dati!$C$92,E57=Dati!$C$93,E57=Dati!$C$94,E57=Dati!$C$95,E57=Dati!$C$96,E57=Dati!$C$97),1,0)</f>
        <v>0</v>
      </c>
      <c r="AK57" s="122">
        <f>IF(E57=Dati!$C$98,1,0)</f>
        <v>0</v>
      </c>
      <c r="AL57" s="122">
        <f>IF(E57=Dati!$C$99,1,0)</f>
        <v>0</v>
      </c>
      <c r="AM57" s="122">
        <f>IF(OR(E57=Dati!$C$100,E57=Dati!$C$101,E57=Dati!$C$102,E57=Dati!$C$103),1,0)</f>
        <v>0</v>
      </c>
      <c r="AN57" s="122">
        <f>IF(OR(E57=Dati!$C$104,E57=Dati!$C$105,E57=Dati!$C$106,E57=Dati!$C$107),1,0)</f>
        <v>1</v>
      </c>
      <c r="AO57" s="110"/>
      <c r="AP57" s="122">
        <f t="shared" si="45"/>
        <v>0</v>
      </c>
      <c r="AQ57" s="122">
        <f t="shared" si="46"/>
        <v>0</v>
      </c>
      <c r="AR57" s="122">
        <f t="shared" si="47"/>
        <v>0</v>
      </c>
      <c r="AS57" s="122">
        <f t="shared" si="48"/>
        <v>0</v>
      </c>
      <c r="AT57" s="122">
        <f t="shared" si="49"/>
        <v>0</v>
      </c>
      <c r="AU57" s="110"/>
      <c r="AV57" s="122">
        <f t="shared" si="50"/>
        <v>0</v>
      </c>
      <c r="AW57" s="122">
        <f t="shared" si="51"/>
        <v>0</v>
      </c>
      <c r="AX57" s="122">
        <f t="shared" si="52"/>
        <v>0</v>
      </c>
      <c r="AY57" s="122">
        <f t="shared" si="53"/>
        <v>0</v>
      </c>
      <c r="AZ57" s="122">
        <f t="shared" si="54"/>
        <v>0</v>
      </c>
      <c r="BA57" s="110"/>
      <c r="BB57" s="122">
        <f t="shared" si="55"/>
        <v>0</v>
      </c>
      <c r="BC57" s="122">
        <f t="shared" si="56"/>
        <v>0</v>
      </c>
      <c r="BD57" s="122">
        <f t="shared" si="57"/>
        <v>0</v>
      </c>
      <c r="BE57" s="122">
        <f t="shared" si="58"/>
        <v>0</v>
      </c>
      <c r="BF57" s="122">
        <f t="shared" si="59"/>
        <v>0</v>
      </c>
      <c r="BG57" s="110"/>
    </row>
    <row r="58" spans="1:59" ht="16.5" thickTop="1" thickBot="1" x14ac:dyDescent="0.3">
      <c r="A58" s="10">
        <v>49</v>
      </c>
      <c r="B58" s="103"/>
      <c r="C58" s="103"/>
      <c r="D58" s="100" t="s">
        <v>51</v>
      </c>
      <c r="E58" s="100" t="s">
        <v>198</v>
      </c>
      <c r="F58" s="109" t="s">
        <v>30</v>
      </c>
      <c r="G58" s="151"/>
      <c r="H58" s="151"/>
      <c r="I58" s="19">
        <f>IF(OR(E58=Dati!$C$88,E58=Dati!$C$89,E58=Dati!$C$90,E58=Dati!$C$91,E58=Dati!$C$92,E58=Dati!$C$93,E58=Dati!$C$94,E58=Dati!$C$95,E58=Dati!$C$96,E58=Dati!$C$97,E58=Dati!$C$98,E58=Dati!$C$99,E58=Dati!$C$100,E58=Dati!$C$101,E58=Dati!$C$102,E58=Dati!$C$103,E58=Dati!$C$104,E58=Dati!$C$105,E58=Dati!$C$106,E58=Dati!$C$107),G58*H58,0)</f>
        <v>0</v>
      </c>
      <c r="J58" s="19">
        <f>IF(OR(E58=Dati!$C$69,E58=Dati!$C$70,E58=Dati!$C$71,E58=Dati!$C$72,E58=Dati!$C$73,E58=Dati!$C$74,E58=Dati!$C$75,E58=Dati!$C$76,E58=Dati!$C$77,E58=Dati!$C$78,E58=Dati!$C$79,E58=Dati!$C$80,E58=Dati!$C$81,E58=Dati!$C$82,E58=Dati!$C$83,E58=Dati!$C$84,E58=Dati!$C$85,E58=Dati!$C$86,E58=Dati!$C$87),G58*H58,0)</f>
        <v>0</v>
      </c>
      <c r="K58" s="110"/>
      <c r="L58" s="122">
        <f>IF(D58=Dati!$C$7,1,0)</f>
        <v>0</v>
      </c>
      <c r="M58" s="122">
        <f>IF(D58=Dati!$C$8,1,0)</f>
        <v>1</v>
      </c>
      <c r="N58" s="122">
        <f>IF(D58=Dati!$C$9,1,0)</f>
        <v>0</v>
      </c>
      <c r="O58" s="122">
        <f>IF(D58=Dati!$C$10,1,0)</f>
        <v>0</v>
      </c>
      <c r="P58" s="122">
        <f>IF(D58=Dati!$C$11,1,0)</f>
        <v>0</v>
      </c>
      <c r="Q58" s="110"/>
      <c r="R58" s="122">
        <f t="shared" si="30"/>
        <v>0</v>
      </c>
      <c r="S58" s="122">
        <f t="shared" si="31"/>
        <v>0</v>
      </c>
      <c r="T58" s="122">
        <f t="shared" si="32"/>
        <v>0</v>
      </c>
      <c r="U58" s="122">
        <f t="shared" si="33"/>
        <v>0</v>
      </c>
      <c r="V58" s="122">
        <f t="shared" si="34"/>
        <v>0</v>
      </c>
      <c r="W58" s="110"/>
      <c r="X58" s="122">
        <f t="shared" si="35"/>
        <v>0</v>
      </c>
      <c r="Y58" s="122">
        <f t="shared" si="36"/>
        <v>0</v>
      </c>
      <c r="Z58" s="122">
        <f t="shared" si="37"/>
        <v>0</v>
      </c>
      <c r="AA58" s="122">
        <f t="shared" si="38"/>
        <v>0</v>
      </c>
      <c r="AB58" s="122">
        <f t="shared" si="39"/>
        <v>0</v>
      </c>
      <c r="AC58" s="110"/>
      <c r="AD58" s="122">
        <f t="shared" si="40"/>
        <v>0</v>
      </c>
      <c r="AE58" s="122">
        <f t="shared" si="41"/>
        <v>0</v>
      </c>
      <c r="AF58" s="122">
        <f t="shared" si="42"/>
        <v>0</v>
      </c>
      <c r="AG58" s="122">
        <f t="shared" si="43"/>
        <v>0</v>
      </c>
      <c r="AH58" s="122">
        <f t="shared" si="44"/>
        <v>0</v>
      </c>
      <c r="AI58" s="110"/>
      <c r="AJ58" s="122">
        <f>IF(OR(E58=Dati!$C$88,E58=Dati!$C$89,E58=Dati!$C$90,E58=Dati!$C$91,E58=Dati!$C$92,E58=Dati!$C$93,E58=Dati!$C$94,E58=Dati!$C$95,E58=Dati!$C$96,E58=Dati!$C$97),1,0)</f>
        <v>0</v>
      </c>
      <c r="AK58" s="122">
        <f>IF(E58=Dati!$C$98,1,0)</f>
        <v>0</v>
      </c>
      <c r="AL58" s="122">
        <f>IF(E58=Dati!$C$99,1,0)</f>
        <v>0</v>
      </c>
      <c r="AM58" s="122">
        <f>IF(OR(E58=Dati!$C$100,E58=Dati!$C$101,E58=Dati!$C$102,E58=Dati!$C$103),1,0)</f>
        <v>0</v>
      </c>
      <c r="AN58" s="122">
        <f>IF(OR(E58=Dati!$C$104,E58=Dati!$C$105,E58=Dati!$C$106,E58=Dati!$C$107),1,0)</f>
        <v>1</v>
      </c>
      <c r="AO58" s="110"/>
      <c r="AP58" s="122">
        <f t="shared" si="45"/>
        <v>0</v>
      </c>
      <c r="AQ58" s="122">
        <f t="shared" si="46"/>
        <v>0</v>
      </c>
      <c r="AR58" s="122">
        <f t="shared" si="47"/>
        <v>0</v>
      </c>
      <c r="AS58" s="122">
        <f t="shared" si="48"/>
        <v>0</v>
      </c>
      <c r="AT58" s="122">
        <f t="shared" si="49"/>
        <v>0</v>
      </c>
      <c r="AU58" s="110"/>
      <c r="AV58" s="122">
        <f t="shared" si="50"/>
        <v>0</v>
      </c>
      <c r="AW58" s="122">
        <f t="shared" si="51"/>
        <v>0</v>
      </c>
      <c r="AX58" s="122">
        <f t="shared" si="52"/>
        <v>0</v>
      </c>
      <c r="AY58" s="122">
        <f t="shared" si="53"/>
        <v>0</v>
      </c>
      <c r="AZ58" s="122">
        <f t="shared" si="54"/>
        <v>0</v>
      </c>
      <c r="BA58" s="110"/>
      <c r="BB58" s="122">
        <f t="shared" si="55"/>
        <v>0</v>
      </c>
      <c r="BC58" s="122">
        <f t="shared" si="56"/>
        <v>0</v>
      </c>
      <c r="BD58" s="122">
        <f t="shared" si="57"/>
        <v>0</v>
      </c>
      <c r="BE58" s="122">
        <f t="shared" si="58"/>
        <v>0</v>
      </c>
      <c r="BF58" s="122">
        <f t="shared" si="59"/>
        <v>0</v>
      </c>
      <c r="BG58" s="110"/>
    </row>
    <row r="59" spans="1:59" ht="16.5" thickTop="1" thickBot="1" x14ac:dyDescent="0.3">
      <c r="A59" s="10">
        <v>50</v>
      </c>
      <c r="B59" s="103"/>
      <c r="C59" s="103"/>
      <c r="D59" s="100" t="s">
        <v>51</v>
      </c>
      <c r="E59" s="100" t="s">
        <v>198</v>
      </c>
      <c r="F59" s="109" t="s">
        <v>30</v>
      </c>
      <c r="G59" s="151"/>
      <c r="H59" s="151"/>
      <c r="I59" s="19">
        <f>IF(OR(E59=Dati!$C$88,E59=Dati!$C$89,E59=Dati!$C$90,E59=Dati!$C$91,E59=Dati!$C$92,E59=Dati!$C$93,E59=Dati!$C$94,E59=Dati!$C$95,E59=Dati!$C$96,E59=Dati!$C$97,E59=Dati!$C$98,E59=Dati!$C$99,E59=Dati!$C$100,E59=Dati!$C$101,E59=Dati!$C$102,E59=Dati!$C$103,E59=Dati!$C$104,E59=Dati!$C$105,E59=Dati!$C$106,E59=Dati!$C$107),G59*H59,0)</f>
        <v>0</v>
      </c>
      <c r="J59" s="19">
        <f>IF(OR(E59=Dati!$C$69,E59=Dati!$C$70,E59=Dati!$C$71,E59=Dati!$C$72,E59=Dati!$C$73,E59=Dati!$C$74,E59=Dati!$C$75,E59=Dati!$C$76,E59=Dati!$C$77,E59=Dati!$C$78,E59=Dati!$C$79,E59=Dati!$C$80,E59=Dati!$C$81,E59=Dati!$C$82,E59=Dati!$C$83,E59=Dati!$C$84,E59=Dati!$C$85,E59=Dati!$C$86,E59=Dati!$C$87),G59*H59,0)</f>
        <v>0</v>
      </c>
      <c r="K59" s="110"/>
      <c r="L59" s="122">
        <f>IF(D59=Dati!$C$7,1,0)</f>
        <v>0</v>
      </c>
      <c r="M59" s="122">
        <f>IF(D59=Dati!$C$8,1,0)</f>
        <v>1</v>
      </c>
      <c r="N59" s="122">
        <f>IF(D59=Dati!$C$9,1,0)</f>
        <v>0</v>
      </c>
      <c r="O59" s="122">
        <f>IF(D59=Dati!$C$10,1,0)</f>
        <v>0</v>
      </c>
      <c r="P59" s="122">
        <f>IF(D59=Dati!$C$11,1,0)</f>
        <v>0</v>
      </c>
      <c r="Q59" s="110"/>
      <c r="R59" s="122">
        <f t="shared" si="30"/>
        <v>0</v>
      </c>
      <c r="S59" s="122">
        <f t="shared" si="31"/>
        <v>0</v>
      </c>
      <c r="T59" s="122">
        <f t="shared" si="32"/>
        <v>0</v>
      </c>
      <c r="U59" s="122">
        <f t="shared" si="33"/>
        <v>0</v>
      </c>
      <c r="V59" s="122">
        <f t="shared" si="34"/>
        <v>0</v>
      </c>
      <c r="W59" s="110"/>
      <c r="X59" s="122">
        <f t="shared" si="35"/>
        <v>0</v>
      </c>
      <c r="Y59" s="122">
        <f t="shared" si="36"/>
        <v>0</v>
      </c>
      <c r="Z59" s="122">
        <f t="shared" si="37"/>
        <v>0</v>
      </c>
      <c r="AA59" s="122">
        <f t="shared" si="38"/>
        <v>0</v>
      </c>
      <c r="AB59" s="122">
        <f t="shared" si="39"/>
        <v>0</v>
      </c>
      <c r="AC59" s="110"/>
      <c r="AD59" s="122">
        <f t="shared" si="40"/>
        <v>0</v>
      </c>
      <c r="AE59" s="122">
        <f t="shared" si="41"/>
        <v>0</v>
      </c>
      <c r="AF59" s="122">
        <f t="shared" si="42"/>
        <v>0</v>
      </c>
      <c r="AG59" s="122">
        <f t="shared" si="43"/>
        <v>0</v>
      </c>
      <c r="AH59" s="122">
        <f t="shared" si="44"/>
        <v>0</v>
      </c>
      <c r="AI59" s="110"/>
      <c r="AJ59" s="122">
        <f>IF(OR(E59=Dati!$C$88,E59=Dati!$C$89,E59=Dati!$C$90,E59=Dati!$C$91,E59=Dati!$C$92,E59=Dati!$C$93,E59=Dati!$C$94,E59=Dati!$C$95,E59=Dati!$C$96,E59=Dati!$C$97),1,0)</f>
        <v>0</v>
      </c>
      <c r="AK59" s="122">
        <f>IF(E59=Dati!$C$98,1,0)</f>
        <v>0</v>
      </c>
      <c r="AL59" s="122">
        <f>IF(E59=Dati!$C$99,1,0)</f>
        <v>0</v>
      </c>
      <c r="AM59" s="122">
        <f>IF(OR(E59=Dati!$C$100,E59=Dati!$C$101,E59=Dati!$C$102,E59=Dati!$C$103),1,0)</f>
        <v>0</v>
      </c>
      <c r="AN59" s="122">
        <f>IF(OR(E59=Dati!$C$104,E59=Dati!$C$105,E59=Dati!$C$106,E59=Dati!$C$107),1,0)</f>
        <v>1</v>
      </c>
      <c r="AO59" s="110"/>
      <c r="AP59" s="122">
        <f t="shared" si="45"/>
        <v>0</v>
      </c>
      <c r="AQ59" s="122">
        <f t="shared" si="46"/>
        <v>0</v>
      </c>
      <c r="AR59" s="122">
        <f t="shared" si="47"/>
        <v>0</v>
      </c>
      <c r="AS59" s="122">
        <f t="shared" si="48"/>
        <v>0</v>
      </c>
      <c r="AT59" s="122">
        <f t="shared" si="49"/>
        <v>0</v>
      </c>
      <c r="AU59" s="110"/>
      <c r="AV59" s="122">
        <f t="shared" si="50"/>
        <v>0</v>
      </c>
      <c r="AW59" s="122">
        <f t="shared" si="51"/>
        <v>0</v>
      </c>
      <c r="AX59" s="122">
        <f t="shared" si="52"/>
        <v>0</v>
      </c>
      <c r="AY59" s="122">
        <f t="shared" si="53"/>
        <v>0</v>
      </c>
      <c r="AZ59" s="122">
        <f t="shared" si="54"/>
        <v>0</v>
      </c>
      <c r="BA59" s="110"/>
      <c r="BB59" s="122">
        <f t="shared" si="55"/>
        <v>0</v>
      </c>
      <c r="BC59" s="122">
        <f t="shared" si="56"/>
        <v>0</v>
      </c>
      <c r="BD59" s="122">
        <f t="shared" si="57"/>
        <v>0</v>
      </c>
      <c r="BE59" s="122">
        <f t="shared" si="58"/>
        <v>0</v>
      </c>
      <c r="BF59" s="122">
        <f t="shared" si="59"/>
        <v>0</v>
      </c>
      <c r="BG59" s="110"/>
    </row>
    <row r="60" spans="1:59" ht="16.5" thickTop="1" thickBot="1" x14ac:dyDescent="0.3">
      <c r="A60" s="10">
        <v>51</v>
      </c>
      <c r="B60" s="103"/>
      <c r="C60" s="103"/>
      <c r="D60" s="100" t="s">
        <v>51</v>
      </c>
      <c r="E60" s="100" t="s">
        <v>198</v>
      </c>
      <c r="F60" s="109" t="s">
        <v>30</v>
      </c>
      <c r="G60" s="151"/>
      <c r="H60" s="151"/>
      <c r="I60" s="19">
        <f>IF(OR(E60=Dati!$C$88,E60=Dati!$C$89,E60=Dati!$C$90,E60=Dati!$C$91,E60=Dati!$C$92,E60=Dati!$C$93,E60=Dati!$C$94,E60=Dati!$C$95,E60=Dati!$C$96,E60=Dati!$C$97,E60=Dati!$C$98,E60=Dati!$C$99,E60=Dati!$C$100,E60=Dati!$C$101,E60=Dati!$C$102,E60=Dati!$C$103,E60=Dati!$C$104,E60=Dati!$C$105,E60=Dati!$C$106,E60=Dati!$C$107),G60*H60,0)</f>
        <v>0</v>
      </c>
      <c r="J60" s="19">
        <f>IF(OR(E60=Dati!$C$69,E60=Dati!$C$70,E60=Dati!$C$71,E60=Dati!$C$72,E60=Dati!$C$73,E60=Dati!$C$74,E60=Dati!$C$75,E60=Dati!$C$76,E60=Dati!$C$77,E60=Dati!$C$78,E60=Dati!$C$79,E60=Dati!$C$80,E60=Dati!$C$81,E60=Dati!$C$82,E60=Dati!$C$83,E60=Dati!$C$84,E60=Dati!$C$85,E60=Dati!$C$86,E60=Dati!$C$87),G60*H60,0)</f>
        <v>0</v>
      </c>
      <c r="K60" s="110"/>
      <c r="L60" s="122">
        <f>IF(D60=Dati!$C$7,1,0)</f>
        <v>0</v>
      </c>
      <c r="M60" s="122">
        <f>IF(D60=Dati!$C$8,1,0)</f>
        <v>1</v>
      </c>
      <c r="N60" s="122">
        <f>IF(D60=Dati!$C$9,1,0)</f>
        <v>0</v>
      </c>
      <c r="O60" s="122">
        <f>IF(D60=Dati!$C$10,1,0)</f>
        <v>0</v>
      </c>
      <c r="P60" s="122">
        <f>IF(D60=Dati!$C$11,1,0)</f>
        <v>0</v>
      </c>
      <c r="Q60" s="110"/>
      <c r="R60" s="122">
        <f t="shared" si="30"/>
        <v>0</v>
      </c>
      <c r="S60" s="122">
        <f t="shared" si="31"/>
        <v>0</v>
      </c>
      <c r="T60" s="122">
        <f t="shared" si="32"/>
        <v>0</v>
      </c>
      <c r="U60" s="122">
        <f t="shared" si="33"/>
        <v>0</v>
      </c>
      <c r="V60" s="122">
        <f t="shared" si="34"/>
        <v>0</v>
      </c>
      <c r="W60" s="110"/>
      <c r="X60" s="122">
        <f t="shared" si="35"/>
        <v>0</v>
      </c>
      <c r="Y60" s="122">
        <f t="shared" si="36"/>
        <v>0</v>
      </c>
      <c r="Z60" s="122">
        <f t="shared" si="37"/>
        <v>0</v>
      </c>
      <c r="AA60" s="122">
        <f t="shared" si="38"/>
        <v>0</v>
      </c>
      <c r="AB60" s="122">
        <f t="shared" si="39"/>
        <v>0</v>
      </c>
      <c r="AC60" s="110"/>
      <c r="AD60" s="122">
        <f t="shared" si="40"/>
        <v>0</v>
      </c>
      <c r="AE60" s="122">
        <f t="shared" si="41"/>
        <v>0</v>
      </c>
      <c r="AF60" s="122">
        <f t="shared" si="42"/>
        <v>0</v>
      </c>
      <c r="AG60" s="122">
        <f t="shared" si="43"/>
        <v>0</v>
      </c>
      <c r="AH60" s="122">
        <f t="shared" si="44"/>
        <v>0</v>
      </c>
      <c r="AI60" s="110"/>
      <c r="AJ60" s="122">
        <f>IF(OR(E60=Dati!$C$88,E60=Dati!$C$89,E60=Dati!$C$90,E60=Dati!$C$91,E60=Dati!$C$92,E60=Dati!$C$93,E60=Dati!$C$94,E60=Dati!$C$95,E60=Dati!$C$96,E60=Dati!$C$97),1,0)</f>
        <v>0</v>
      </c>
      <c r="AK60" s="122">
        <f>IF(E60=Dati!$C$98,1,0)</f>
        <v>0</v>
      </c>
      <c r="AL60" s="122">
        <f>IF(E60=Dati!$C$99,1,0)</f>
        <v>0</v>
      </c>
      <c r="AM60" s="122">
        <f>IF(OR(E60=Dati!$C$100,E60=Dati!$C$101,E60=Dati!$C$102,E60=Dati!$C$103),1,0)</f>
        <v>0</v>
      </c>
      <c r="AN60" s="122">
        <f>IF(OR(E60=Dati!$C$104,E60=Dati!$C$105,E60=Dati!$C$106,E60=Dati!$C$107),1,0)</f>
        <v>1</v>
      </c>
      <c r="AO60" s="110"/>
      <c r="AP60" s="122">
        <f t="shared" si="45"/>
        <v>0</v>
      </c>
      <c r="AQ60" s="122">
        <f t="shared" si="46"/>
        <v>0</v>
      </c>
      <c r="AR60" s="122">
        <f t="shared" si="47"/>
        <v>0</v>
      </c>
      <c r="AS60" s="122">
        <f t="shared" si="48"/>
        <v>0</v>
      </c>
      <c r="AT60" s="122">
        <f t="shared" si="49"/>
        <v>0</v>
      </c>
      <c r="AU60" s="110"/>
      <c r="AV60" s="122">
        <f t="shared" si="50"/>
        <v>0</v>
      </c>
      <c r="AW60" s="122">
        <f t="shared" si="51"/>
        <v>0</v>
      </c>
      <c r="AX60" s="122">
        <f t="shared" si="52"/>
        <v>0</v>
      </c>
      <c r="AY60" s="122">
        <f t="shared" si="53"/>
        <v>0</v>
      </c>
      <c r="AZ60" s="122">
        <f t="shared" si="54"/>
        <v>0</v>
      </c>
      <c r="BA60" s="110"/>
      <c r="BB60" s="122">
        <f t="shared" si="55"/>
        <v>0</v>
      </c>
      <c r="BC60" s="122">
        <f t="shared" si="56"/>
        <v>0</v>
      </c>
      <c r="BD60" s="122">
        <f t="shared" si="57"/>
        <v>0</v>
      </c>
      <c r="BE60" s="122">
        <f t="shared" si="58"/>
        <v>0</v>
      </c>
      <c r="BF60" s="122">
        <f t="shared" si="59"/>
        <v>0</v>
      </c>
      <c r="BG60" s="110"/>
    </row>
    <row r="61" spans="1:59" ht="16.5" thickTop="1" thickBot="1" x14ac:dyDescent="0.3">
      <c r="A61" s="10">
        <v>52</v>
      </c>
      <c r="B61" s="103"/>
      <c r="C61" s="103"/>
      <c r="D61" s="100" t="s">
        <v>51</v>
      </c>
      <c r="E61" s="100" t="s">
        <v>198</v>
      </c>
      <c r="F61" s="109" t="s">
        <v>30</v>
      </c>
      <c r="G61" s="151"/>
      <c r="H61" s="151"/>
      <c r="I61" s="19">
        <f>IF(OR(E61=Dati!$C$88,E61=Dati!$C$89,E61=Dati!$C$90,E61=Dati!$C$91,E61=Dati!$C$92,E61=Dati!$C$93,E61=Dati!$C$94,E61=Dati!$C$95,E61=Dati!$C$96,E61=Dati!$C$97,E61=Dati!$C$98,E61=Dati!$C$99,E61=Dati!$C$100,E61=Dati!$C$101,E61=Dati!$C$102,E61=Dati!$C$103,E61=Dati!$C$104,E61=Dati!$C$105,E61=Dati!$C$106,E61=Dati!$C$107),G61*H61,0)</f>
        <v>0</v>
      </c>
      <c r="J61" s="19">
        <f>IF(OR(E61=Dati!$C$69,E61=Dati!$C$70,E61=Dati!$C$71,E61=Dati!$C$72,E61=Dati!$C$73,E61=Dati!$C$74,E61=Dati!$C$75,E61=Dati!$C$76,E61=Dati!$C$77,E61=Dati!$C$78,E61=Dati!$C$79,E61=Dati!$C$80,E61=Dati!$C$81,E61=Dati!$C$82,E61=Dati!$C$83,E61=Dati!$C$84,E61=Dati!$C$85,E61=Dati!$C$86,E61=Dati!$C$87),G61*H61,0)</f>
        <v>0</v>
      </c>
      <c r="K61" s="110"/>
      <c r="L61" s="122">
        <f>IF(D61=Dati!$C$7,1,0)</f>
        <v>0</v>
      </c>
      <c r="M61" s="122">
        <f>IF(D61=Dati!$C$8,1,0)</f>
        <v>1</v>
      </c>
      <c r="N61" s="122">
        <f>IF(D61=Dati!$C$9,1,0)</f>
        <v>0</v>
      </c>
      <c r="O61" s="122">
        <f>IF(D61=Dati!$C$10,1,0)</f>
        <v>0</v>
      </c>
      <c r="P61" s="122">
        <f>IF(D61=Dati!$C$11,1,0)</f>
        <v>0</v>
      </c>
      <c r="Q61" s="110"/>
      <c r="R61" s="122">
        <f t="shared" si="30"/>
        <v>0</v>
      </c>
      <c r="S61" s="122">
        <f t="shared" si="31"/>
        <v>0</v>
      </c>
      <c r="T61" s="122">
        <f t="shared" si="32"/>
        <v>0</v>
      </c>
      <c r="U61" s="122">
        <f t="shared" si="33"/>
        <v>0</v>
      </c>
      <c r="V61" s="122">
        <f t="shared" si="34"/>
        <v>0</v>
      </c>
      <c r="W61" s="110"/>
      <c r="X61" s="122">
        <f t="shared" si="35"/>
        <v>0</v>
      </c>
      <c r="Y61" s="122">
        <f t="shared" si="36"/>
        <v>0</v>
      </c>
      <c r="Z61" s="122">
        <f t="shared" si="37"/>
        <v>0</v>
      </c>
      <c r="AA61" s="122">
        <f t="shared" si="38"/>
        <v>0</v>
      </c>
      <c r="AB61" s="122">
        <f t="shared" si="39"/>
        <v>0</v>
      </c>
      <c r="AC61" s="110"/>
      <c r="AD61" s="122">
        <f t="shared" si="40"/>
        <v>0</v>
      </c>
      <c r="AE61" s="122">
        <f t="shared" si="41"/>
        <v>0</v>
      </c>
      <c r="AF61" s="122">
        <f t="shared" si="42"/>
        <v>0</v>
      </c>
      <c r="AG61" s="122">
        <f t="shared" si="43"/>
        <v>0</v>
      </c>
      <c r="AH61" s="122">
        <f t="shared" si="44"/>
        <v>0</v>
      </c>
      <c r="AI61" s="110"/>
      <c r="AJ61" s="122">
        <f>IF(OR(E61=Dati!$C$88,E61=Dati!$C$89,E61=Dati!$C$90,E61=Dati!$C$91,E61=Dati!$C$92,E61=Dati!$C$93,E61=Dati!$C$94,E61=Dati!$C$95,E61=Dati!$C$96,E61=Dati!$C$97),1,0)</f>
        <v>0</v>
      </c>
      <c r="AK61" s="122">
        <f>IF(E61=Dati!$C$98,1,0)</f>
        <v>0</v>
      </c>
      <c r="AL61" s="122">
        <f>IF(E61=Dati!$C$99,1,0)</f>
        <v>0</v>
      </c>
      <c r="AM61" s="122">
        <f>IF(OR(E61=Dati!$C$100,E61=Dati!$C$101,E61=Dati!$C$102,E61=Dati!$C$103),1,0)</f>
        <v>0</v>
      </c>
      <c r="AN61" s="122">
        <f>IF(OR(E61=Dati!$C$104,E61=Dati!$C$105,E61=Dati!$C$106,E61=Dati!$C$107),1,0)</f>
        <v>1</v>
      </c>
      <c r="AO61" s="110"/>
      <c r="AP61" s="122">
        <f t="shared" si="45"/>
        <v>0</v>
      </c>
      <c r="AQ61" s="122">
        <f t="shared" si="46"/>
        <v>0</v>
      </c>
      <c r="AR61" s="122">
        <f t="shared" si="47"/>
        <v>0</v>
      </c>
      <c r="AS61" s="122">
        <f t="shared" si="48"/>
        <v>0</v>
      </c>
      <c r="AT61" s="122">
        <f t="shared" si="49"/>
        <v>0</v>
      </c>
      <c r="AU61" s="110"/>
      <c r="AV61" s="122">
        <f t="shared" si="50"/>
        <v>0</v>
      </c>
      <c r="AW61" s="122">
        <f t="shared" si="51"/>
        <v>0</v>
      </c>
      <c r="AX61" s="122">
        <f t="shared" si="52"/>
        <v>0</v>
      </c>
      <c r="AY61" s="122">
        <f t="shared" si="53"/>
        <v>0</v>
      </c>
      <c r="AZ61" s="122">
        <f t="shared" si="54"/>
        <v>0</v>
      </c>
      <c r="BA61" s="110"/>
      <c r="BB61" s="122">
        <f t="shared" si="55"/>
        <v>0</v>
      </c>
      <c r="BC61" s="122">
        <f t="shared" si="56"/>
        <v>0</v>
      </c>
      <c r="BD61" s="122">
        <f t="shared" si="57"/>
        <v>0</v>
      </c>
      <c r="BE61" s="122">
        <f t="shared" si="58"/>
        <v>0</v>
      </c>
      <c r="BF61" s="122">
        <f t="shared" si="59"/>
        <v>0</v>
      </c>
      <c r="BG61" s="110"/>
    </row>
    <row r="62" spans="1:59" ht="16.5" thickTop="1" thickBot="1" x14ac:dyDescent="0.3">
      <c r="A62" s="10">
        <v>53</v>
      </c>
      <c r="B62" s="103"/>
      <c r="C62" s="103"/>
      <c r="D62" s="100" t="s">
        <v>51</v>
      </c>
      <c r="E62" s="100" t="s">
        <v>198</v>
      </c>
      <c r="F62" s="109" t="s">
        <v>30</v>
      </c>
      <c r="G62" s="151"/>
      <c r="H62" s="151"/>
      <c r="I62" s="19">
        <f>IF(OR(E62=Dati!$C$88,E62=Dati!$C$89,E62=Dati!$C$90,E62=Dati!$C$91,E62=Dati!$C$92,E62=Dati!$C$93,E62=Dati!$C$94,E62=Dati!$C$95,E62=Dati!$C$96,E62=Dati!$C$97,E62=Dati!$C$98,E62=Dati!$C$99,E62=Dati!$C$100,E62=Dati!$C$101,E62=Dati!$C$102,E62=Dati!$C$103,E62=Dati!$C$104,E62=Dati!$C$105,E62=Dati!$C$106,E62=Dati!$C$107),G62*H62,0)</f>
        <v>0</v>
      </c>
      <c r="J62" s="19">
        <f>IF(OR(E62=Dati!$C$69,E62=Dati!$C$70,E62=Dati!$C$71,E62=Dati!$C$72,E62=Dati!$C$73,E62=Dati!$C$74,E62=Dati!$C$75,E62=Dati!$C$76,E62=Dati!$C$77,E62=Dati!$C$78,E62=Dati!$C$79,E62=Dati!$C$80,E62=Dati!$C$81,E62=Dati!$C$82,E62=Dati!$C$83,E62=Dati!$C$84,E62=Dati!$C$85,E62=Dati!$C$86,E62=Dati!$C$87),G62*H62,0)</f>
        <v>0</v>
      </c>
      <c r="K62" s="110"/>
      <c r="L62" s="122">
        <f>IF(D62=Dati!$C$7,1,0)</f>
        <v>0</v>
      </c>
      <c r="M62" s="122">
        <f>IF(D62=Dati!$C$8,1,0)</f>
        <v>1</v>
      </c>
      <c r="N62" s="122">
        <f>IF(D62=Dati!$C$9,1,0)</f>
        <v>0</v>
      </c>
      <c r="O62" s="122">
        <f>IF(D62=Dati!$C$10,1,0)</f>
        <v>0</v>
      </c>
      <c r="P62" s="122">
        <f>IF(D62=Dati!$C$11,1,0)</f>
        <v>0</v>
      </c>
      <c r="Q62" s="110"/>
      <c r="R62" s="122">
        <f t="shared" si="30"/>
        <v>0</v>
      </c>
      <c r="S62" s="122">
        <f t="shared" si="31"/>
        <v>0</v>
      </c>
      <c r="T62" s="122">
        <f t="shared" si="32"/>
        <v>0</v>
      </c>
      <c r="U62" s="122">
        <f t="shared" si="33"/>
        <v>0</v>
      </c>
      <c r="V62" s="122">
        <f t="shared" si="34"/>
        <v>0</v>
      </c>
      <c r="W62" s="110"/>
      <c r="X62" s="122">
        <f t="shared" si="35"/>
        <v>0</v>
      </c>
      <c r="Y62" s="122">
        <f t="shared" si="36"/>
        <v>0</v>
      </c>
      <c r="Z62" s="122">
        <f t="shared" si="37"/>
        <v>0</v>
      </c>
      <c r="AA62" s="122">
        <f t="shared" si="38"/>
        <v>0</v>
      </c>
      <c r="AB62" s="122">
        <f t="shared" si="39"/>
        <v>0</v>
      </c>
      <c r="AC62" s="110"/>
      <c r="AD62" s="122">
        <f t="shared" si="40"/>
        <v>0</v>
      </c>
      <c r="AE62" s="122">
        <f t="shared" si="41"/>
        <v>0</v>
      </c>
      <c r="AF62" s="122">
        <f t="shared" si="42"/>
        <v>0</v>
      </c>
      <c r="AG62" s="122">
        <f t="shared" si="43"/>
        <v>0</v>
      </c>
      <c r="AH62" s="122">
        <f t="shared" si="44"/>
        <v>0</v>
      </c>
      <c r="AI62" s="110"/>
      <c r="AJ62" s="122">
        <f>IF(OR(E62=Dati!$C$88,E62=Dati!$C$89,E62=Dati!$C$90,E62=Dati!$C$91,E62=Dati!$C$92,E62=Dati!$C$93,E62=Dati!$C$94,E62=Dati!$C$95,E62=Dati!$C$96,E62=Dati!$C$97),1,0)</f>
        <v>0</v>
      </c>
      <c r="AK62" s="122">
        <f>IF(E62=Dati!$C$98,1,0)</f>
        <v>0</v>
      </c>
      <c r="AL62" s="122">
        <f>IF(E62=Dati!$C$99,1,0)</f>
        <v>0</v>
      </c>
      <c r="AM62" s="122">
        <f>IF(OR(E62=Dati!$C$100,E62=Dati!$C$101,E62=Dati!$C$102,E62=Dati!$C$103),1,0)</f>
        <v>0</v>
      </c>
      <c r="AN62" s="122">
        <f>IF(OR(E62=Dati!$C$104,E62=Dati!$C$105,E62=Dati!$C$106,E62=Dati!$C$107),1,0)</f>
        <v>1</v>
      </c>
      <c r="AO62" s="110"/>
      <c r="AP62" s="122">
        <f t="shared" si="45"/>
        <v>0</v>
      </c>
      <c r="AQ62" s="122">
        <f t="shared" si="46"/>
        <v>0</v>
      </c>
      <c r="AR62" s="122">
        <f t="shared" si="47"/>
        <v>0</v>
      </c>
      <c r="AS62" s="122">
        <f t="shared" si="48"/>
        <v>0</v>
      </c>
      <c r="AT62" s="122">
        <f t="shared" si="49"/>
        <v>0</v>
      </c>
      <c r="AU62" s="110"/>
      <c r="AV62" s="122">
        <f t="shared" si="50"/>
        <v>0</v>
      </c>
      <c r="AW62" s="122">
        <f t="shared" si="51"/>
        <v>0</v>
      </c>
      <c r="AX62" s="122">
        <f t="shared" si="52"/>
        <v>0</v>
      </c>
      <c r="AY62" s="122">
        <f t="shared" si="53"/>
        <v>0</v>
      </c>
      <c r="AZ62" s="122">
        <f t="shared" si="54"/>
        <v>0</v>
      </c>
      <c r="BA62" s="110"/>
      <c r="BB62" s="122">
        <f t="shared" si="55"/>
        <v>0</v>
      </c>
      <c r="BC62" s="122">
        <f t="shared" si="56"/>
        <v>0</v>
      </c>
      <c r="BD62" s="122">
        <f t="shared" si="57"/>
        <v>0</v>
      </c>
      <c r="BE62" s="122">
        <f t="shared" si="58"/>
        <v>0</v>
      </c>
      <c r="BF62" s="122">
        <f t="shared" si="59"/>
        <v>0</v>
      </c>
      <c r="BG62" s="110"/>
    </row>
    <row r="63" spans="1:59" ht="16.5" thickTop="1" thickBot="1" x14ac:dyDescent="0.3">
      <c r="A63" s="10">
        <v>54</v>
      </c>
      <c r="B63" s="103"/>
      <c r="C63" s="103"/>
      <c r="D63" s="100" t="s">
        <v>51</v>
      </c>
      <c r="E63" s="100" t="s">
        <v>198</v>
      </c>
      <c r="F63" s="109" t="s">
        <v>30</v>
      </c>
      <c r="G63" s="151"/>
      <c r="H63" s="151"/>
      <c r="I63" s="19">
        <f>IF(OR(E63=Dati!$C$88,E63=Dati!$C$89,E63=Dati!$C$90,E63=Dati!$C$91,E63=Dati!$C$92,E63=Dati!$C$93,E63=Dati!$C$94,E63=Dati!$C$95,E63=Dati!$C$96,E63=Dati!$C$97,E63=Dati!$C$98,E63=Dati!$C$99,E63=Dati!$C$100,E63=Dati!$C$101,E63=Dati!$C$102,E63=Dati!$C$103,E63=Dati!$C$104,E63=Dati!$C$105,E63=Dati!$C$106,E63=Dati!$C$107),G63*H63,0)</f>
        <v>0</v>
      </c>
      <c r="J63" s="19">
        <f>IF(OR(E63=Dati!$C$69,E63=Dati!$C$70,E63=Dati!$C$71,E63=Dati!$C$72,E63=Dati!$C$73,E63=Dati!$C$74,E63=Dati!$C$75,E63=Dati!$C$76,E63=Dati!$C$77,E63=Dati!$C$78,E63=Dati!$C$79,E63=Dati!$C$80,E63=Dati!$C$81,E63=Dati!$C$82,E63=Dati!$C$83,E63=Dati!$C$84,E63=Dati!$C$85,E63=Dati!$C$86,E63=Dati!$C$87),G63*H63,0)</f>
        <v>0</v>
      </c>
      <c r="K63" s="110"/>
      <c r="L63" s="122">
        <f>IF(D63=Dati!$C$7,1,0)</f>
        <v>0</v>
      </c>
      <c r="M63" s="122">
        <f>IF(D63=Dati!$C$8,1,0)</f>
        <v>1</v>
      </c>
      <c r="N63" s="122">
        <f>IF(D63=Dati!$C$9,1,0)</f>
        <v>0</v>
      </c>
      <c r="O63" s="122">
        <f>IF(D63=Dati!$C$10,1,0)</f>
        <v>0</v>
      </c>
      <c r="P63" s="122">
        <f>IF(D63=Dati!$C$11,1,0)</f>
        <v>0</v>
      </c>
      <c r="Q63" s="110"/>
      <c r="R63" s="122">
        <f t="shared" si="30"/>
        <v>0</v>
      </c>
      <c r="S63" s="122">
        <f t="shared" si="31"/>
        <v>0</v>
      </c>
      <c r="T63" s="122">
        <f t="shared" si="32"/>
        <v>0</v>
      </c>
      <c r="U63" s="122">
        <f t="shared" si="33"/>
        <v>0</v>
      </c>
      <c r="V63" s="122">
        <f t="shared" si="34"/>
        <v>0</v>
      </c>
      <c r="W63" s="110"/>
      <c r="X63" s="122">
        <f t="shared" si="35"/>
        <v>0</v>
      </c>
      <c r="Y63" s="122">
        <f t="shared" si="36"/>
        <v>0</v>
      </c>
      <c r="Z63" s="122">
        <f t="shared" si="37"/>
        <v>0</v>
      </c>
      <c r="AA63" s="122">
        <f t="shared" si="38"/>
        <v>0</v>
      </c>
      <c r="AB63" s="122">
        <f t="shared" si="39"/>
        <v>0</v>
      </c>
      <c r="AC63" s="110"/>
      <c r="AD63" s="122">
        <f t="shared" si="40"/>
        <v>0</v>
      </c>
      <c r="AE63" s="122">
        <f t="shared" si="41"/>
        <v>0</v>
      </c>
      <c r="AF63" s="122">
        <f t="shared" si="42"/>
        <v>0</v>
      </c>
      <c r="AG63" s="122">
        <f t="shared" si="43"/>
        <v>0</v>
      </c>
      <c r="AH63" s="122">
        <f t="shared" si="44"/>
        <v>0</v>
      </c>
      <c r="AI63" s="110"/>
      <c r="AJ63" s="122">
        <f>IF(OR(E63=Dati!$C$88,E63=Dati!$C$89,E63=Dati!$C$90,E63=Dati!$C$91,E63=Dati!$C$92,E63=Dati!$C$93,E63=Dati!$C$94,E63=Dati!$C$95,E63=Dati!$C$96,E63=Dati!$C$97),1,0)</f>
        <v>0</v>
      </c>
      <c r="AK63" s="122">
        <f>IF(E63=Dati!$C$98,1,0)</f>
        <v>0</v>
      </c>
      <c r="AL63" s="122">
        <f>IF(E63=Dati!$C$99,1,0)</f>
        <v>0</v>
      </c>
      <c r="AM63" s="122">
        <f>IF(OR(E63=Dati!$C$100,E63=Dati!$C$101,E63=Dati!$C$102,E63=Dati!$C$103),1,0)</f>
        <v>0</v>
      </c>
      <c r="AN63" s="122">
        <f>IF(OR(E63=Dati!$C$104,E63=Dati!$C$105,E63=Dati!$C$106,E63=Dati!$C$107),1,0)</f>
        <v>1</v>
      </c>
      <c r="AO63" s="110"/>
      <c r="AP63" s="122">
        <f t="shared" si="45"/>
        <v>0</v>
      </c>
      <c r="AQ63" s="122">
        <f t="shared" si="46"/>
        <v>0</v>
      </c>
      <c r="AR63" s="122">
        <f t="shared" si="47"/>
        <v>0</v>
      </c>
      <c r="AS63" s="122">
        <f t="shared" si="48"/>
        <v>0</v>
      </c>
      <c r="AT63" s="122">
        <f t="shared" si="49"/>
        <v>0</v>
      </c>
      <c r="AU63" s="110"/>
      <c r="AV63" s="122">
        <f t="shared" si="50"/>
        <v>0</v>
      </c>
      <c r="AW63" s="122">
        <f t="shared" si="51"/>
        <v>0</v>
      </c>
      <c r="AX63" s="122">
        <f t="shared" si="52"/>
        <v>0</v>
      </c>
      <c r="AY63" s="122">
        <f t="shared" si="53"/>
        <v>0</v>
      </c>
      <c r="AZ63" s="122">
        <f t="shared" si="54"/>
        <v>0</v>
      </c>
      <c r="BA63" s="110"/>
      <c r="BB63" s="122">
        <f t="shared" si="55"/>
        <v>0</v>
      </c>
      <c r="BC63" s="122">
        <f t="shared" si="56"/>
        <v>0</v>
      </c>
      <c r="BD63" s="122">
        <f t="shared" si="57"/>
        <v>0</v>
      </c>
      <c r="BE63" s="122">
        <f t="shared" si="58"/>
        <v>0</v>
      </c>
      <c r="BF63" s="122">
        <f t="shared" si="59"/>
        <v>0</v>
      </c>
      <c r="BG63" s="110"/>
    </row>
    <row r="64" spans="1:59" ht="16.5" thickTop="1" thickBot="1" x14ac:dyDescent="0.3">
      <c r="A64" s="10">
        <v>55</v>
      </c>
      <c r="B64" s="103"/>
      <c r="C64" s="103"/>
      <c r="D64" s="100" t="s">
        <v>51</v>
      </c>
      <c r="E64" s="100" t="s">
        <v>198</v>
      </c>
      <c r="F64" s="109" t="s">
        <v>30</v>
      </c>
      <c r="G64" s="151"/>
      <c r="H64" s="151"/>
      <c r="I64" s="19">
        <f>IF(OR(E64=Dati!$C$88,E64=Dati!$C$89,E64=Dati!$C$90,E64=Dati!$C$91,E64=Dati!$C$92,E64=Dati!$C$93,E64=Dati!$C$94,E64=Dati!$C$95,E64=Dati!$C$96,E64=Dati!$C$97,E64=Dati!$C$98,E64=Dati!$C$99,E64=Dati!$C$100,E64=Dati!$C$101,E64=Dati!$C$102,E64=Dati!$C$103,E64=Dati!$C$104,E64=Dati!$C$105,E64=Dati!$C$106,E64=Dati!$C$107),G64*H64,0)</f>
        <v>0</v>
      </c>
      <c r="J64" s="19">
        <f>IF(OR(E64=Dati!$C$69,E64=Dati!$C$70,E64=Dati!$C$71,E64=Dati!$C$72,E64=Dati!$C$73,E64=Dati!$C$74,E64=Dati!$C$75,E64=Dati!$C$76,E64=Dati!$C$77,E64=Dati!$C$78,E64=Dati!$C$79,E64=Dati!$C$80,E64=Dati!$C$81,E64=Dati!$C$82,E64=Dati!$C$83,E64=Dati!$C$84,E64=Dati!$C$85,E64=Dati!$C$86,E64=Dati!$C$87),G64*H64,0)</f>
        <v>0</v>
      </c>
      <c r="K64" s="110"/>
      <c r="L64" s="122">
        <f>IF(D64=Dati!$C$7,1,0)</f>
        <v>0</v>
      </c>
      <c r="M64" s="122">
        <f>IF(D64=Dati!$C$8,1,0)</f>
        <v>1</v>
      </c>
      <c r="N64" s="122">
        <f>IF(D64=Dati!$C$9,1,0)</f>
        <v>0</v>
      </c>
      <c r="O64" s="122">
        <f>IF(D64=Dati!$C$10,1,0)</f>
        <v>0</v>
      </c>
      <c r="P64" s="122">
        <f>IF(D64=Dati!$C$11,1,0)</f>
        <v>0</v>
      </c>
      <c r="Q64" s="110"/>
      <c r="R64" s="122">
        <f t="shared" si="30"/>
        <v>0</v>
      </c>
      <c r="S64" s="122">
        <f t="shared" si="31"/>
        <v>0</v>
      </c>
      <c r="T64" s="122">
        <f t="shared" si="32"/>
        <v>0</v>
      </c>
      <c r="U64" s="122">
        <f t="shared" si="33"/>
        <v>0</v>
      </c>
      <c r="V64" s="122">
        <f t="shared" si="34"/>
        <v>0</v>
      </c>
      <c r="W64" s="110"/>
      <c r="X64" s="122">
        <f t="shared" si="35"/>
        <v>0</v>
      </c>
      <c r="Y64" s="122">
        <f t="shared" si="36"/>
        <v>0</v>
      </c>
      <c r="Z64" s="122">
        <f t="shared" si="37"/>
        <v>0</v>
      </c>
      <c r="AA64" s="122">
        <f t="shared" si="38"/>
        <v>0</v>
      </c>
      <c r="AB64" s="122">
        <f t="shared" si="39"/>
        <v>0</v>
      </c>
      <c r="AC64" s="110"/>
      <c r="AD64" s="122">
        <f t="shared" si="40"/>
        <v>0</v>
      </c>
      <c r="AE64" s="122">
        <f t="shared" si="41"/>
        <v>0</v>
      </c>
      <c r="AF64" s="122">
        <f t="shared" si="42"/>
        <v>0</v>
      </c>
      <c r="AG64" s="122">
        <f t="shared" si="43"/>
        <v>0</v>
      </c>
      <c r="AH64" s="122">
        <f t="shared" si="44"/>
        <v>0</v>
      </c>
      <c r="AI64" s="110"/>
      <c r="AJ64" s="122">
        <f>IF(OR(E64=Dati!$C$88,E64=Dati!$C$89,E64=Dati!$C$90,E64=Dati!$C$91,E64=Dati!$C$92,E64=Dati!$C$93,E64=Dati!$C$94,E64=Dati!$C$95,E64=Dati!$C$96,E64=Dati!$C$97),1,0)</f>
        <v>0</v>
      </c>
      <c r="AK64" s="122">
        <f>IF(E64=Dati!$C$98,1,0)</f>
        <v>0</v>
      </c>
      <c r="AL64" s="122">
        <f>IF(E64=Dati!$C$99,1,0)</f>
        <v>0</v>
      </c>
      <c r="AM64" s="122">
        <f>IF(OR(E64=Dati!$C$100,E64=Dati!$C$101,E64=Dati!$C$102,E64=Dati!$C$103),1,0)</f>
        <v>0</v>
      </c>
      <c r="AN64" s="122">
        <f>IF(OR(E64=Dati!$C$104,E64=Dati!$C$105,E64=Dati!$C$106,E64=Dati!$C$107),1,0)</f>
        <v>1</v>
      </c>
      <c r="AO64" s="110"/>
      <c r="AP64" s="122">
        <f t="shared" si="45"/>
        <v>0</v>
      </c>
      <c r="AQ64" s="122">
        <f t="shared" si="46"/>
        <v>0</v>
      </c>
      <c r="AR64" s="122">
        <f t="shared" si="47"/>
        <v>0</v>
      </c>
      <c r="AS64" s="122">
        <f t="shared" si="48"/>
        <v>0</v>
      </c>
      <c r="AT64" s="122">
        <f t="shared" si="49"/>
        <v>0</v>
      </c>
      <c r="AU64" s="110"/>
      <c r="AV64" s="122">
        <f t="shared" si="50"/>
        <v>0</v>
      </c>
      <c r="AW64" s="122">
        <f t="shared" si="51"/>
        <v>0</v>
      </c>
      <c r="AX64" s="122">
        <f t="shared" si="52"/>
        <v>0</v>
      </c>
      <c r="AY64" s="122">
        <f t="shared" si="53"/>
        <v>0</v>
      </c>
      <c r="AZ64" s="122">
        <f t="shared" si="54"/>
        <v>0</v>
      </c>
      <c r="BA64" s="110"/>
      <c r="BB64" s="122">
        <f t="shared" si="55"/>
        <v>0</v>
      </c>
      <c r="BC64" s="122">
        <f t="shared" si="56"/>
        <v>0</v>
      </c>
      <c r="BD64" s="122">
        <f t="shared" si="57"/>
        <v>0</v>
      </c>
      <c r="BE64" s="122">
        <f t="shared" si="58"/>
        <v>0</v>
      </c>
      <c r="BF64" s="122">
        <f t="shared" si="59"/>
        <v>0</v>
      </c>
      <c r="BG64" s="110"/>
    </row>
    <row r="65" spans="1:59" ht="16.5" thickTop="1" thickBot="1" x14ac:dyDescent="0.3">
      <c r="A65" s="10">
        <v>56</v>
      </c>
      <c r="B65" s="103"/>
      <c r="C65" s="103"/>
      <c r="D65" s="100" t="s">
        <v>51</v>
      </c>
      <c r="E65" s="100" t="s">
        <v>198</v>
      </c>
      <c r="F65" s="109" t="s">
        <v>30</v>
      </c>
      <c r="G65" s="151"/>
      <c r="H65" s="151"/>
      <c r="I65" s="19">
        <f>IF(OR(E65=Dati!$C$88,E65=Dati!$C$89,E65=Dati!$C$90,E65=Dati!$C$91,E65=Dati!$C$92,E65=Dati!$C$93,E65=Dati!$C$94,E65=Dati!$C$95,E65=Dati!$C$96,E65=Dati!$C$97,E65=Dati!$C$98,E65=Dati!$C$99,E65=Dati!$C$100,E65=Dati!$C$101,E65=Dati!$C$102,E65=Dati!$C$103,E65=Dati!$C$104,E65=Dati!$C$105,E65=Dati!$C$106,E65=Dati!$C$107),G65*H65,0)</f>
        <v>0</v>
      </c>
      <c r="J65" s="19">
        <f>IF(OR(E65=Dati!$C$69,E65=Dati!$C$70,E65=Dati!$C$71,E65=Dati!$C$72,E65=Dati!$C$73,E65=Dati!$C$74,E65=Dati!$C$75,E65=Dati!$C$76,E65=Dati!$C$77,E65=Dati!$C$78,E65=Dati!$C$79,E65=Dati!$C$80,E65=Dati!$C$81,E65=Dati!$C$82,E65=Dati!$C$83,E65=Dati!$C$84,E65=Dati!$C$85,E65=Dati!$C$86,E65=Dati!$C$87),G65*H65,0)</f>
        <v>0</v>
      </c>
      <c r="K65" s="110"/>
      <c r="L65" s="122">
        <f>IF(D65=Dati!$C$7,1,0)</f>
        <v>0</v>
      </c>
      <c r="M65" s="122">
        <f>IF(D65=Dati!$C$8,1,0)</f>
        <v>1</v>
      </c>
      <c r="N65" s="122">
        <f>IF(D65=Dati!$C$9,1,0)</f>
        <v>0</v>
      </c>
      <c r="O65" s="122">
        <f>IF(D65=Dati!$C$10,1,0)</f>
        <v>0</v>
      </c>
      <c r="P65" s="122">
        <f>IF(D65=Dati!$C$11,1,0)</f>
        <v>0</v>
      </c>
      <c r="Q65" s="110"/>
      <c r="R65" s="122">
        <f t="shared" si="30"/>
        <v>0</v>
      </c>
      <c r="S65" s="122">
        <f t="shared" si="31"/>
        <v>0</v>
      </c>
      <c r="T65" s="122">
        <f t="shared" si="32"/>
        <v>0</v>
      </c>
      <c r="U65" s="122">
        <f t="shared" si="33"/>
        <v>0</v>
      </c>
      <c r="V65" s="122">
        <f t="shared" si="34"/>
        <v>0</v>
      </c>
      <c r="W65" s="110"/>
      <c r="X65" s="122">
        <f t="shared" si="35"/>
        <v>0</v>
      </c>
      <c r="Y65" s="122">
        <f t="shared" si="36"/>
        <v>0</v>
      </c>
      <c r="Z65" s="122">
        <f t="shared" si="37"/>
        <v>0</v>
      </c>
      <c r="AA65" s="122">
        <f t="shared" si="38"/>
        <v>0</v>
      </c>
      <c r="AB65" s="122">
        <f t="shared" si="39"/>
        <v>0</v>
      </c>
      <c r="AC65" s="110"/>
      <c r="AD65" s="122">
        <f t="shared" si="40"/>
        <v>0</v>
      </c>
      <c r="AE65" s="122">
        <f t="shared" si="41"/>
        <v>0</v>
      </c>
      <c r="AF65" s="122">
        <f t="shared" si="42"/>
        <v>0</v>
      </c>
      <c r="AG65" s="122">
        <f t="shared" si="43"/>
        <v>0</v>
      </c>
      <c r="AH65" s="122">
        <f t="shared" si="44"/>
        <v>0</v>
      </c>
      <c r="AI65" s="110"/>
      <c r="AJ65" s="122">
        <f>IF(OR(E65=Dati!$C$88,E65=Dati!$C$89,E65=Dati!$C$90,E65=Dati!$C$91,E65=Dati!$C$92,E65=Dati!$C$93,E65=Dati!$C$94,E65=Dati!$C$95,E65=Dati!$C$96,E65=Dati!$C$97),1,0)</f>
        <v>0</v>
      </c>
      <c r="AK65" s="122">
        <f>IF(E65=Dati!$C$98,1,0)</f>
        <v>0</v>
      </c>
      <c r="AL65" s="122">
        <f>IF(E65=Dati!$C$99,1,0)</f>
        <v>0</v>
      </c>
      <c r="AM65" s="122">
        <f>IF(OR(E65=Dati!$C$100,E65=Dati!$C$101,E65=Dati!$C$102,E65=Dati!$C$103),1,0)</f>
        <v>0</v>
      </c>
      <c r="AN65" s="122">
        <f>IF(OR(E65=Dati!$C$104,E65=Dati!$C$105,E65=Dati!$C$106,E65=Dati!$C$107),1,0)</f>
        <v>1</v>
      </c>
      <c r="AO65" s="110"/>
      <c r="AP65" s="122">
        <f t="shared" si="45"/>
        <v>0</v>
      </c>
      <c r="AQ65" s="122">
        <f t="shared" si="46"/>
        <v>0</v>
      </c>
      <c r="AR65" s="122">
        <f t="shared" si="47"/>
        <v>0</v>
      </c>
      <c r="AS65" s="122">
        <f t="shared" si="48"/>
        <v>0</v>
      </c>
      <c r="AT65" s="122">
        <f t="shared" si="49"/>
        <v>0</v>
      </c>
      <c r="AU65" s="110"/>
      <c r="AV65" s="122">
        <f t="shared" si="50"/>
        <v>0</v>
      </c>
      <c r="AW65" s="122">
        <f t="shared" si="51"/>
        <v>0</v>
      </c>
      <c r="AX65" s="122">
        <f t="shared" si="52"/>
        <v>0</v>
      </c>
      <c r="AY65" s="122">
        <f t="shared" si="53"/>
        <v>0</v>
      </c>
      <c r="AZ65" s="122">
        <f t="shared" si="54"/>
        <v>0</v>
      </c>
      <c r="BA65" s="110"/>
      <c r="BB65" s="122">
        <f t="shared" si="55"/>
        <v>0</v>
      </c>
      <c r="BC65" s="122">
        <f t="shared" si="56"/>
        <v>0</v>
      </c>
      <c r="BD65" s="122">
        <f t="shared" si="57"/>
        <v>0</v>
      </c>
      <c r="BE65" s="122">
        <f t="shared" si="58"/>
        <v>0</v>
      </c>
      <c r="BF65" s="122">
        <f t="shared" si="59"/>
        <v>0</v>
      </c>
      <c r="BG65" s="110"/>
    </row>
    <row r="66" spans="1:59" ht="16.5" thickTop="1" thickBot="1" x14ac:dyDescent="0.3">
      <c r="A66" s="10">
        <v>57</v>
      </c>
      <c r="B66" s="103"/>
      <c r="C66" s="103"/>
      <c r="D66" s="100" t="s">
        <v>51</v>
      </c>
      <c r="E66" s="100" t="s">
        <v>198</v>
      </c>
      <c r="F66" s="109" t="s">
        <v>30</v>
      </c>
      <c r="G66" s="151"/>
      <c r="H66" s="151"/>
      <c r="I66" s="19">
        <f>IF(OR(E66=Dati!$C$88,E66=Dati!$C$89,E66=Dati!$C$90,E66=Dati!$C$91,E66=Dati!$C$92,E66=Dati!$C$93,E66=Dati!$C$94,E66=Dati!$C$95,E66=Dati!$C$96,E66=Dati!$C$97,E66=Dati!$C$98,E66=Dati!$C$99,E66=Dati!$C$100,E66=Dati!$C$101,E66=Dati!$C$102,E66=Dati!$C$103,E66=Dati!$C$104,E66=Dati!$C$105,E66=Dati!$C$106,E66=Dati!$C$107),G66*H66,0)</f>
        <v>0</v>
      </c>
      <c r="J66" s="19">
        <f>IF(OR(E66=Dati!$C$69,E66=Dati!$C$70,E66=Dati!$C$71,E66=Dati!$C$72,E66=Dati!$C$73,E66=Dati!$C$74,E66=Dati!$C$75,E66=Dati!$C$76,E66=Dati!$C$77,E66=Dati!$C$78,E66=Dati!$C$79,E66=Dati!$C$80,E66=Dati!$C$81,E66=Dati!$C$82,E66=Dati!$C$83,E66=Dati!$C$84,E66=Dati!$C$85,E66=Dati!$C$86,E66=Dati!$C$87),G66*H66,0)</f>
        <v>0</v>
      </c>
      <c r="K66" s="110"/>
      <c r="L66" s="122">
        <f>IF(D66=Dati!$C$7,1,0)</f>
        <v>0</v>
      </c>
      <c r="M66" s="122">
        <f>IF(D66=Dati!$C$8,1,0)</f>
        <v>1</v>
      </c>
      <c r="N66" s="122">
        <f>IF(D66=Dati!$C$9,1,0)</f>
        <v>0</v>
      </c>
      <c r="O66" s="122">
        <f>IF(D66=Dati!$C$10,1,0)</f>
        <v>0</v>
      </c>
      <c r="P66" s="122">
        <f>IF(D66=Dati!$C$11,1,0)</f>
        <v>0</v>
      </c>
      <c r="Q66" s="110"/>
      <c r="R66" s="122">
        <f t="shared" si="30"/>
        <v>0</v>
      </c>
      <c r="S66" s="122">
        <f t="shared" si="31"/>
        <v>0</v>
      </c>
      <c r="T66" s="122">
        <f t="shared" si="32"/>
        <v>0</v>
      </c>
      <c r="U66" s="122">
        <f t="shared" si="33"/>
        <v>0</v>
      </c>
      <c r="V66" s="122">
        <f t="shared" si="34"/>
        <v>0</v>
      </c>
      <c r="W66" s="110"/>
      <c r="X66" s="122">
        <f t="shared" si="35"/>
        <v>0</v>
      </c>
      <c r="Y66" s="122">
        <f t="shared" si="36"/>
        <v>0</v>
      </c>
      <c r="Z66" s="122">
        <f t="shared" si="37"/>
        <v>0</v>
      </c>
      <c r="AA66" s="122">
        <f t="shared" si="38"/>
        <v>0</v>
      </c>
      <c r="AB66" s="122">
        <f t="shared" si="39"/>
        <v>0</v>
      </c>
      <c r="AC66" s="110"/>
      <c r="AD66" s="122">
        <f t="shared" si="40"/>
        <v>0</v>
      </c>
      <c r="AE66" s="122">
        <f t="shared" si="41"/>
        <v>0</v>
      </c>
      <c r="AF66" s="122">
        <f t="shared" si="42"/>
        <v>0</v>
      </c>
      <c r="AG66" s="122">
        <f t="shared" si="43"/>
        <v>0</v>
      </c>
      <c r="AH66" s="122">
        <f t="shared" si="44"/>
        <v>0</v>
      </c>
      <c r="AI66" s="110"/>
      <c r="AJ66" s="122">
        <f>IF(OR(E66=Dati!$C$88,E66=Dati!$C$89,E66=Dati!$C$90,E66=Dati!$C$91,E66=Dati!$C$92,E66=Dati!$C$93,E66=Dati!$C$94,E66=Dati!$C$95,E66=Dati!$C$96,E66=Dati!$C$97),1,0)</f>
        <v>0</v>
      </c>
      <c r="AK66" s="122">
        <f>IF(E66=Dati!$C$98,1,0)</f>
        <v>0</v>
      </c>
      <c r="AL66" s="122">
        <f>IF(E66=Dati!$C$99,1,0)</f>
        <v>0</v>
      </c>
      <c r="AM66" s="122">
        <f>IF(OR(E66=Dati!$C$100,E66=Dati!$C$101,E66=Dati!$C$102,E66=Dati!$C$103),1,0)</f>
        <v>0</v>
      </c>
      <c r="AN66" s="122">
        <f>IF(OR(E66=Dati!$C$104,E66=Dati!$C$105,E66=Dati!$C$106,E66=Dati!$C$107),1,0)</f>
        <v>1</v>
      </c>
      <c r="AO66" s="110"/>
      <c r="AP66" s="122">
        <f t="shared" si="45"/>
        <v>0</v>
      </c>
      <c r="AQ66" s="122">
        <f t="shared" si="46"/>
        <v>0</v>
      </c>
      <c r="AR66" s="122">
        <f t="shared" si="47"/>
        <v>0</v>
      </c>
      <c r="AS66" s="122">
        <f t="shared" si="48"/>
        <v>0</v>
      </c>
      <c r="AT66" s="122">
        <f t="shared" si="49"/>
        <v>0</v>
      </c>
      <c r="AU66" s="110"/>
      <c r="AV66" s="122">
        <f t="shared" si="50"/>
        <v>0</v>
      </c>
      <c r="AW66" s="122">
        <f t="shared" si="51"/>
        <v>0</v>
      </c>
      <c r="AX66" s="122">
        <f t="shared" si="52"/>
        <v>0</v>
      </c>
      <c r="AY66" s="122">
        <f t="shared" si="53"/>
        <v>0</v>
      </c>
      <c r="AZ66" s="122">
        <f t="shared" si="54"/>
        <v>0</v>
      </c>
      <c r="BA66" s="110"/>
      <c r="BB66" s="122">
        <f t="shared" si="55"/>
        <v>0</v>
      </c>
      <c r="BC66" s="122">
        <f t="shared" si="56"/>
        <v>0</v>
      </c>
      <c r="BD66" s="122">
        <f t="shared" si="57"/>
        <v>0</v>
      </c>
      <c r="BE66" s="122">
        <f t="shared" si="58"/>
        <v>0</v>
      </c>
      <c r="BF66" s="122">
        <f t="shared" si="59"/>
        <v>0</v>
      </c>
      <c r="BG66" s="110"/>
    </row>
    <row r="67" spans="1:59" ht="16.5" thickTop="1" thickBot="1" x14ac:dyDescent="0.3">
      <c r="A67" s="10">
        <v>58</v>
      </c>
      <c r="B67" s="103"/>
      <c r="C67" s="103"/>
      <c r="D67" s="100" t="s">
        <v>51</v>
      </c>
      <c r="E67" s="100" t="s">
        <v>198</v>
      </c>
      <c r="F67" s="109" t="s">
        <v>30</v>
      </c>
      <c r="G67" s="151"/>
      <c r="H67" s="151"/>
      <c r="I67" s="19">
        <f>IF(OR(E67=Dati!$C$88,E67=Dati!$C$89,E67=Dati!$C$90,E67=Dati!$C$91,E67=Dati!$C$92,E67=Dati!$C$93,E67=Dati!$C$94,E67=Dati!$C$95,E67=Dati!$C$96,E67=Dati!$C$97,E67=Dati!$C$98,E67=Dati!$C$99,E67=Dati!$C$100,E67=Dati!$C$101,E67=Dati!$C$102,E67=Dati!$C$103,E67=Dati!$C$104,E67=Dati!$C$105,E67=Dati!$C$106,E67=Dati!$C$107),G67*H67,0)</f>
        <v>0</v>
      </c>
      <c r="J67" s="19">
        <f>IF(OR(E67=Dati!$C$69,E67=Dati!$C$70,E67=Dati!$C$71,E67=Dati!$C$72,E67=Dati!$C$73,E67=Dati!$C$74,E67=Dati!$C$75,E67=Dati!$C$76,E67=Dati!$C$77,E67=Dati!$C$78,E67=Dati!$C$79,E67=Dati!$C$80,E67=Dati!$C$81,E67=Dati!$C$82,E67=Dati!$C$83,E67=Dati!$C$84,E67=Dati!$C$85,E67=Dati!$C$86,E67=Dati!$C$87),G67*H67,0)</f>
        <v>0</v>
      </c>
      <c r="K67" s="110"/>
      <c r="L67" s="122">
        <f>IF(D67=Dati!$C$7,1,0)</f>
        <v>0</v>
      </c>
      <c r="M67" s="122">
        <f>IF(D67=Dati!$C$8,1,0)</f>
        <v>1</v>
      </c>
      <c r="N67" s="122">
        <f>IF(D67=Dati!$C$9,1,0)</f>
        <v>0</v>
      </c>
      <c r="O67" s="122">
        <f>IF(D67=Dati!$C$10,1,0)</f>
        <v>0</v>
      </c>
      <c r="P67" s="122">
        <f>IF(D67=Dati!$C$11,1,0)</f>
        <v>0</v>
      </c>
      <c r="Q67" s="110"/>
      <c r="R67" s="122">
        <f t="shared" si="30"/>
        <v>0</v>
      </c>
      <c r="S67" s="122">
        <f t="shared" si="31"/>
        <v>0</v>
      </c>
      <c r="T67" s="122">
        <f t="shared" si="32"/>
        <v>0</v>
      </c>
      <c r="U67" s="122">
        <f t="shared" si="33"/>
        <v>0</v>
      </c>
      <c r="V67" s="122">
        <f t="shared" si="34"/>
        <v>0</v>
      </c>
      <c r="W67" s="110"/>
      <c r="X67" s="122">
        <f t="shared" si="35"/>
        <v>0</v>
      </c>
      <c r="Y67" s="122">
        <f t="shared" si="36"/>
        <v>0</v>
      </c>
      <c r="Z67" s="122">
        <f t="shared" si="37"/>
        <v>0</v>
      </c>
      <c r="AA67" s="122">
        <f t="shared" si="38"/>
        <v>0</v>
      </c>
      <c r="AB67" s="122">
        <f t="shared" si="39"/>
        <v>0</v>
      </c>
      <c r="AC67" s="110"/>
      <c r="AD67" s="122">
        <f t="shared" si="40"/>
        <v>0</v>
      </c>
      <c r="AE67" s="122">
        <f t="shared" si="41"/>
        <v>0</v>
      </c>
      <c r="AF67" s="122">
        <f t="shared" si="42"/>
        <v>0</v>
      </c>
      <c r="AG67" s="122">
        <f t="shared" si="43"/>
        <v>0</v>
      </c>
      <c r="AH67" s="122">
        <f t="shared" si="44"/>
        <v>0</v>
      </c>
      <c r="AI67" s="110"/>
      <c r="AJ67" s="122">
        <f>IF(OR(E67=Dati!$C$88,E67=Dati!$C$89,E67=Dati!$C$90,E67=Dati!$C$91,E67=Dati!$C$92,E67=Dati!$C$93,E67=Dati!$C$94,E67=Dati!$C$95,E67=Dati!$C$96,E67=Dati!$C$97),1,0)</f>
        <v>0</v>
      </c>
      <c r="AK67" s="122">
        <f>IF(E67=Dati!$C$98,1,0)</f>
        <v>0</v>
      </c>
      <c r="AL67" s="122">
        <f>IF(E67=Dati!$C$99,1,0)</f>
        <v>0</v>
      </c>
      <c r="AM67" s="122">
        <f>IF(OR(E67=Dati!$C$100,E67=Dati!$C$101,E67=Dati!$C$102,E67=Dati!$C$103),1,0)</f>
        <v>0</v>
      </c>
      <c r="AN67" s="122">
        <f>IF(OR(E67=Dati!$C$104,E67=Dati!$C$105,E67=Dati!$C$106,E67=Dati!$C$107),1,0)</f>
        <v>1</v>
      </c>
      <c r="AO67" s="110"/>
      <c r="AP67" s="122">
        <f t="shared" si="45"/>
        <v>0</v>
      </c>
      <c r="AQ67" s="122">
        <f t="shared" si="46"/>
        <v>0</v>
      </c>
      <c r="AR67" s="122">
        <f t="shared" si="47"/>
        <v>0</v>
      </c>
      <c r="AS67" s="122">
        <f t="shared" si="48"/>
        <v>0</v>
      </c>
      <c r="AT67" s="122">
        <f t="shared" si="49"/>
        <v>0</v>
      </c>
      <c r="AU67" s="110"/>
      <c r="AV67" s="122">
        <f t="shared" si="50"/>
        <v>0</v>
      </c>
      <c r="AW67" s="122">
        <f t="shared" si="51"/>
        <v>0</v>
      </c>
      <c r="AX67" s="122">
        <f t="shared" si="52"/>
        <v>0</v>
      </c>
      <c r="AY67" s="122">
        <f t="shared" si="53"/>
        <v>0</v>
      </c>
      <c r="AZ67" s="122">
        <f t="shared" si="54"/>
        <v>0</v>
      </c>
      <c r="BA67" s="110"/>
      <c r="BB67" s="122">
        <f t="shared" si="55"/>
        <v>0</v>
      </c>
      <c r="BC67" s="122">
        <f t="shared" si="56"/>
        <v>0</v>
      </c>
      <c r="BD67" s="122">
        <f t="shared" si="57"/>
        <v>0</v>
      </c>
      <c r="BE67" s="122">
        <f t="shared" si="58"/>
        <v>0</v>
      </c>
      <c r="BF67" s="122">
        <f t="shared" si="59"/>
        <v>0</v>
      </c>
      <c r="BG67" s="110"/>
    </row>
    <row r="68" spans="1:59" ht="16.5" thickTop="1" thickBot="1" x14ac:dyDescent="0.3">
      <c r="A68" s="10">
        <v>59</v>
      </c>
      <c r="B68" s="103"/>
      <c r="C68" s="103"/>
      <c r="D68" s="100" t="s">
        <v>51</v>
      </c>
      <c r="E68" s="100" t="s">
        <v>198</v>
      </c>
      <c r="F68" s="109" t="s">
        <v>30</v>
      </c>
      <c r="G68" s="151"/>
      <c r="H68" s="151"/>
      <c r="I68" s="19">
        <f>IF(OR(E68=Dati!$C$88,E68=Dati!$C$89,E68=Dati!$C$90,E68=Dati!$C$91,E68=Dati!$C$92,E68=Dati!$C$93,E68=Dati!$C$94,E68=Dati!$C$95,E68=Dati!$C$96,E68=Dati!$C$97,E68=Dati!$C$98,E68=Dati!$C$99,E68=Dati!$C$100,E68=Dati!$C$101,E68=Dati!$C$102,E68=Dati!$C$103,E68=Dati!$C$104,E68=Dati!$C$105,E68=Dati!$C$106,E68=Dati!$C$107),G68*H68,0)</f>
        <v>0</v>
      </c>
      <c r="J68" s="19">
        <f>IF(OR(E68=Dati!$C$69,E68=Dati!$C$70,E68=Dati!$C$71,E68=Dati!$C$72,E68=Dati!$C$73,E68=Dati!$C$74,E68=Dati!$C$75,E68=Dati!$C$76,E68=Dati!$C$77,E68=Dati!$C$78,E68=Dati!$C$79,E68=Dati!$C$80,E68=Dati!$C$81,E68=Dati!$C$82,E68=Dati!$C$83,E68=Dati!$C$84,E68=Dati!$C$85,E68=Dati!$C$86,E68=Dati!$C$87),G68*H68,0)</f>
        <v>0</v>
      </c>
      <c r="K68" s="110"/>
      <c r="L68" s="122">
        <f>IF(D68=Dati!$C$7,1,0)</f>
        <v>0</v>
      </c>
      <c r="M68" s="122">
        <f>IF(D68=Dati!$C$8,1,0)</f>
        <v>1</v>
      </c>
      <c r="N68" s="122">
        <f>IF(D68=Dati!$C$9,1,0)</f>
        <v>0</v>
      </c>
      <c r="O68" s="122">
        <f>IF(D68=Dati!$C$10,1,0)</f>
        <v>0</v>
      </c>
      <c r="P68" s="122">
        <f>IF(D68=Dati!$C$11,1,0)</f>
        <v>0</v>
      </c>
      <c r="Q68" s="110"/>
      <c r="R68" s="122">
        <f t="shared" si="30"/>
        <v>0</v>
      </c>
      <c r="S68" s="122">
        <f t="shared" si="31"/>
        <v>0</v>
      </c>
      <c r="T68" s="122">
        <f t="shared" si="32"/>
        <v>0</v>
      </c>
      <c r="U68" s="122">
        <f t="shared" si="33"/>
        <v>0</v>
      </c>
      <c r="V68" s="122">
        <f t="shared" si="34"/>
        <v>0</v>
      </c>
      <c r="W68" s="110"/>
      <c r="X68" s="122">
        <f t="shared" si="35"/>
        <v>0</v>
      </c>
      <c r="Y68" s="122">
        <f t="shared" si="36"/>
        <v>0</v>
      </c>
      <c r="Z68" s="122">
        <f t="shared" si="37"/>
        <v>0</v>
      </c>
      <c r="AA68" s="122">
        <f t="shared" si="38"/>
        <v>0</v>
      </c>
      <c r="AB68" s="122">
        <f t="shared" si="39"/>
        <v>0</v>
      </c>
      <c r="AC68" s="110"/>
      <c r="AD68" s="122">
        <f t="shared" si="40"/>
        <v>0</v>
      </c>
      <c r="AE68" s="122">
        <f t="shared" si="41"/>
        <v>0</v>
      </c>
      <c r="AF68" s="122">
        <f t="shared" si="42"/>
        <v>0</v>
      </c>
      <c r="AG68" s="122">
        <f t="shared" si="43"/>
        <v>0</v>
      </c>
      <c r="AH68" s="122">
        <f t="shared" si="44"/>
        <v>0</v>
      </c>
      <c r="AI68" s="110"/>
      <c r="AJ68" s="122">
        <f>IF(OR(E68=Dati!$C$88,E68=Dati!$C$89,E68=Dati!$C$90,E68=Dati!$C$91,E68=Dati!$C$92,E68=Dati!$C$93,E68=Dati!$C$94,E68=Dati!$C$95,E68=Dati!$C$96,E68=Dati!$C$97),1,0)</f>
        <v>0</v>
      </c>
      <c r="AK68" s="122">
        <f>IF(E68=Dati!$C$98,1,0)</f>
        <v>0</v>
      </c>
      <c r="AL68" s="122">
        <f>IF(E68=Dati!$C$99,1,0)</f>
        <v>0</v>
      </c>
      <c r="AM68" s="122">
        <f>IF(OR(E68=Dati!$C$100,E68=Dati!$C$101,E68=Dati!$C$102,E68=Dati!$C$103),1,0)</f>
        <v>0</v>
      </c>
      <c r="AN68" s="122">
        <f>IF(OR(E68=Dati!$C$104,E68=Dati!$C$105,E68=Dati!$C$106,E68=Dati!$C$107),1,0)</f>
        <v>1</v>
      </c>
      <c r="AO68" s="110"/>
      <c r="AP68" s="122">
        <f t="shared" si="45"/>
        <v>0</v>
      </c>
      <c r="AQ68" s="122">
        <f t="shared" si="46"/>
        <v>0</v>
      </c>
      <c r="AR68" s="122">
        <f t="shared" si="47"/>
        <v>0</v>
      </c>
      <c r="AS68" s="122">
        <f t="shared" si="48"/>
        <v>0</v>
      </c>
      <c r="AT68" s="122">
        <f t="shared" si="49"/>
        <v>0</v>
      </c>
      <c r="AU68" s="110"/>
      <c r="AV68" s="122">
        <f t="shared" si="50"/>
        <v>0</v>
      </c>
      <c r="AW68" s="122">
        <f t="shared" si="51"/>
        <v>0</v>
      </c>
      <c r="AX68" s="122">
        <f t="shared" si="52"/>
        <v>0</v>
      </c>
      <c r="AY68" s="122">
        <f t="shared" si="53"/>
        <v>0</v>
      </c>
      <c r="AZ68" s="122">
        <f t="shared" si="54"/>
        <v>0</v>
      </c>
      <c r="BA68" s="110"/>
      <c r="BB68" s="122">
        <f t="shared" si="55"/>
        <v>0</v>
      </c>
      <c r="BC68" s="122">
        <f t="shared" si="56"/>
        <v>0</v>
      </c>
      <c r="BD68" s="122">
        <f t="shared" si="57"/>
        <v>0</v>
      </c>
      <c r="BE68" s="122">
        <f t="shared" si="58"/>
        <v>0</v>
      </c>
      <c r="BF68" s="122">
        <f t="shared" si="59"/>
        <v>0</v>
      </c>
      <c r="BG68" s="110"/>
    </row>
    <row r="69" spans="1:59" ht="16.5" thickTop="1" thickBot="1" x14ac:dyDescent="0.3">
      <c r="A69" s="10">
        <v>60</v>
      </c>
      <c r="B69" s="103"/>
      <c r="C69" s="103"/>
      <c r="D69" s="100" t="s">
        <v>51</v>
      </c>
      <c r="E69" s="100" t="s">
        <v>198</v>
      </c>
      <c r="F69" s="109" t="s">
        <v>30</v>
      </c>
      <c r="G69" s="151"/>
      <c r="H69" s="151"/>
      <c r="I69" s="19">
        <f>IF(OR(E69=Dati!$C$88,E69=Dati!$C$89,E69=Dati!$C$90,E69=Dati!$C$91,E69=Dati!$C$92,E69=Dati!$C$93,E69=Dati!$C$94,E69=Dati!$C$95,E69=Dati!$C$96,E69=Dati!$C$97,E69=Dati!$C$98,E69=Dati!$C$99,E69=Dati!$C$100,E69=Dati!$C$101,E69=Dati!$C$102,E69=Dati!$C$103,E69=Dati!$C$104,E69=Dati!$C$105,E69=Dati!$C$106,E69=Dati!$C$107),G69*H69,0)</f>
        <v>0</v>
      </c>
      <c r="J69" s="19">
        <f>IF(OR(E69=Dati!$C$69,E69=Dati!$C$70,E69=Dati!$C$71,E69=Dati!$C$72,E69=Dati!$C$73,E69=Dati!$C$74,E69=Dati!$C$75,E69=Dati!$C$76,E69=Dati!$C$77,E69=Dati!$C$78,E69=Dati!$C$79,E69=Dati!$C$80,E69=Dati!$C$81,E69=Dati!$C$82,E69=Dati!$C$83,E69=Dati!$C$84,E69=Dati!$C$85,E69=Dati!$C$86,E69=Dati!$C$87),G69*H69,0)</f>
        <v>0</v>
      </c>
      <c r="K69" s="110"/>
      <c r="L69" s="122">
        <f>IF(D69=Dati!$C$7,1,0)</f>
        <v>0</v>
      </c>
      <c r="M69" s="122">
        <f>IF(D69=Dati!$C$8,1,0)</f>
        <v>1</v>
      </c>
      <c r="N69" s="122">
        <f>IF(D69=Dati!$C$9,1,0)</f>
        <v>0</v>
      </c>
      <c r="O69" s="122">
        <f>IF(D69=Dati!$C$10,1,0)</f>
        <v>0</v>
      </c>
      <c r="P69" s="122">
        <f>IF(D69=Dati!$C$11,1,0)</f>
        <v>0</v>
      </c>
      <c r="Q69" s="110"/>
      <c r="R69" s="122">
        <f t="shared" si="30"/>
        <v>0</v>
      </c>
      <c r="S69" s="122">
        <f t="shared" si="31"/>
        <v>0</v>
      </c>
      <c r="T69" s="122">
        <f t="shared" si="32"/>
        <v>0</v>
      </c>
      <c r="U69" s="122">
        <f t="shared" si="33"/>
        <v>0</v>
      </c>
      <c r="V69" s="122">
        <f t="shared" si="34"/>
        <v>0</v>
      </c>
      <c r="W69" s="110"/>
      <c r="X69" s="122">
        <f t="shared" si="35"/>
        <v>0</v>
      </c>
      <c r="Y69" s="122">
        <f t="shared" si="36"/>
        <v>0</v>
      </c>
      <c r="Z69" s="122">
        <f t="shared" si="37"/>
        <v>0</v>
      </c>
      <c r="AA69" s="122">
        <f t="shared" si="38"/>
        <v>0</v>
      </c>
      <c r="AB69" s="122">
        <f t="shared" si="39"/>
        <v>0</v>
      </c>
      <c r="AC69" s="110"/>
      <c r="AD69" s="122">
        <f t="shared" si="40"/>
        <v>0</v>
      </c>
      <c r="AE69" s="122">
        <f t="shared" si="41"/>
        <v>0</v>
      </c>
      <c r="AF69" s="122">
        <f t="shared" si="42"/>
        <v>0</v>
      </c>
      <c r="AG69" s="122">
        <f t="shared" si="43"/>
        <v>0</v>
      </c>
      <c r="AH69" s="122">
        <f t="shared" si="44"/>
        <v>0</v>
      </c>
      <c r="AI69" s="110"/>
      <c r="AJ69" s="122">
        <f>IF(OR(E69=Dati!$C$88,E69=Dati!$C$89,E69=Dati!$C$90,E69=Dati!$C$91,E69=Dati!$C$92,E69=Dati!$C$93,E69=Dati!$C$94,E69=Dati!$C$95,E69=Dati!$C$96,E69=Dati!$C$97),1,0)</f>
        <v>0</v>
      </c>
      <c r="AK69" s="122">
        <f>IF(E69=Dati!$C$98,1,0)</f>
        <v>0</v>
      </c>
      <c r="AL69" s="122">
        <f>IF(E69=Dati!$C$99,1,0)</f>
        <v>0</v>
      </c>
      <c r="AM69" s="122">
        <f>IF(OR(E69=Dati!$C$100,E69=Dati!$C$101,E69=Dati!$C$102,E69=Dati!$C$103),1,0)</f>
        <v>0</v>
      </c>
      <c r="AN69" s="122">
        <f>IF(OR(E69=Dati!$C$104,E69=Dati!$C$105,E69=Dati!$C$106,E69=Dati!$C$107),1,0)</f>
        <v>1</v>
      </c>
      <c r="AO69" s="110"/>
      <c r="AP69" s="122">
        <f t="shared" si="45"/>
        <v>0</v>
      </c>
      <c r="AQ69" s="122">
        <f t="shared" si="46"/>
        <v>0</v>
      </c>
      <c r="AR69" s="122">
        <f t="shared" si="47"/>
        <v>0</v>
      </c>
      <c r="AS69" s="122">
        <f t="shared" si="48"/>
        <v>0</v>
      </c>
      <c r="AT69" s="122">
        <f t="shared" si="49"/>
        <v>0</v>
      </c>
      <c r="AU69" s="110"/>
      <c r="AV69" s="122">
        <f t="shared" si="50"/>
        <v>0</v>
      </c>
      <c r="AW69" s="122">
        <f t="shared" si="51"/>
        <v>0</v>
      </c>
      <c r="AX69" s="122">
        <f t="shared" si="52"/>
        <v>0</v>
      </c>
      <c r="AY69" s="122">
        <f t="shared" si="53"/>
        <v>0</v>
      </c>
      <c r="AZ69" s="122">
        <f t="shared" si="54"/>
        <v>0</v>
      </c>
      <c r="BA69" s="110"/>
      <c r="BB69" s="122">
        <f t="shared" si="55"/>
        <v>0</v>
      </c>
      <c r="BC69" s="122">
        <f t="shared" si="56"/>
        <v>0</v>
      </c>
      <c r="BD69" s="122">
        <f t="shared" si="57"/>
        <v>0</v>
      </c>
      <c r="BE69" s="122">
        <f t="shared" si="58"/>
        <v>0</v>
      </c>
      <c r="BF69" s="122">
        <f t="shared" si="59"/>
        <v>0</v>
      </c>
      <c r="BG69" s="110"/>
    </row>
    <row r="70" spans="1:59" ht="16.5" thickTop="1" thickBot="1" x14ac:dyDescent="0.3">
      <c r="A70" s="10">
        <v>61</v>
      </c>
      <c r="B70" s="103"/>
      <c r="C70" s="103"/>
      <c r="D70" s="100" t="s">
        <v>51</v>
      </c>
      <c r="E70" s="100" t="s">
        <v>198</v>
      </c>
      <c r="F70" s="109" t="s">
        <v>30</v>
      </c>
      <c r="G70" s="151"/>
      <c r="H70" s="151"/>
      <c r="I70" s="19">
        <f>IF(OR(E70=Dati!$C$88,E70=Dati!$C$89,E70=Dati!$C$90,E70=Dati!$C$91,E70=Dati!$C$92,E70=Dati!$C$93,E70=Dati!$C$94,E70=Dati!$C$95,E70=Dati!$C$96,E70=Dati!$C$97,E70=Dati!$C$98,E70=Dati!$C$99,E70=Dati!$C$100,E70=Dati!$C$101,E70=Dati!$C$102,E70=Dati!$C$103,E70=Dati!$C$104,E70=Dati!$C$105,E70=Dati!$C$106,E70=Dati!$C$107),G70*H70,0)</f>
        <v>0</v>
      </c>
      <c r="J70" s="19">
        <f>IF(OR(E70=Dati!$C$69,E70=Dati!$C$70,E70=Dati!$C$71,E70=Dati!$C$72,E70=Dati!$C$73,E70=Dati!$C$74,E70=Dati!$C$75,E70=Dati!$C$76,E70=Dati!$C$77,E70=Dati!$C$78,E70=Dati!$C$79,E70=Dati!$C$80,E70=Dati!$C$81,E70=Dati!$C$82,E70=Dati!$C$83,E70=Dati!$C$84,E70=Dati!$C$85,E70=Dati!$C$86,E70=Dati!$C$87),G70*H70,0)</f>
        <v>0</v>
      </c>
      <c r="K70" s="110"/>
      <c r="L70" s="122">
        <f>IF(D70=Dati!$C$7,1,0)</f>
        <v>0</v>
      </c>
      <c r="M70" s="122">
        <f>IF(D70=Dati!$C$8,1,0)</f>
        <v>1</v>
      </c>
      <c r="N70" s="122">
        <f>IF(D70=Dati!$C$9,1,0)</f>
        <v>0</v>
      </c>
      <c r="O70" s="122">
        <f>IF(D70=Dati!$C$10,1,0)</f>
        <v>0</v>
      </c>
      <c r="P70" s="122">
        <f>IF(D70=Dati!$C$11,1,0)</f>
        <v>0</v>
      </c>
      <c r="Q70" s="110"/>
      <c r="R70" s="122">
        <f t="shared" si="30"/>
        <v>0</v>
      </c>
      <c r="S70" s="122">
        <f t="shared" si="31"/>
        <v>0</v>
      </c>
      <c r="T70" s="122">
        <f t="shared" si="32"/>
        <v>0</v>
      </c>
      <c r="U70" s="122">
        <f t="shared" si="33"/>
        <v>0</v>
      </c>
      <c r="V70" s="122">
        <f t="shared" si="34"/>
        <v>0</v>
      </c>
      <c r="W70" s="110"/>
      <c r="X70" s="122">
        <f t="shared" si="35"/>
        <v>0</v>
      </c>
      <c r="Y70" s="122">
        <f t="shared" si="36"/>
        <v>0</v>
      </c>
      <c r="Z70" s="122">
        <f t="shared" si="37"/>
        <v>0</v>
      </c>
      <c r="AA70" s="122">
        <f t="shared" si="38"/>
        <v>0</v>
      </c>
      <c r="AB70" s="122">
        <f t="shared" si="39"/>
        <v>0</v>
      </c>
      <c r="AC70" s="110"/>
      <c r="AD70" s="122">
        <f t="shared" si="40"/>
        <v>0</v>
      </c>
      <c r="AE70" s="122">
        <f t="shared" si="41"/>
        <v>0</v>
      </c>
      <c r="AF70" s="122">
        <f t="shared" si="42"/>
        <v>0</v>
      </c>
      <c r="AG70" s="122">
        <f t="shared" si="43"/>
        <v>0</v>
      </c>
      <c r="AH70" s="122">
        <f t="shared" si="44"/>
        <v>0</v>
      </c>
      <c r="AI70" s="110"/>
      <c r="AJ70" s="122">
        <f>IF(OR(E70=Dati!$C$88,E70=Dati!$C$89,E70=Dati!$C$90,E70=Dati!$C$91,E70=Dati!$C$92,E70=Dati!$C$93,E70=Dati!$C$94,E70=Dati!$C$95,E70=Dati!$C$96,E70=Dati!$C$97),1,0)</f>
        <v>0</v>
      </c>
      <c r="AK70" s="122">
        <f>IF(E70=Dati!$C$98,1,0)</f>
        <v>0</v>
      </c>
      <c r="AL70" s="122">
        <f>IF(E70=Dati!$C$99,1,0)</f>
        <v>0</v>
      </c>
      <c r="AM70" s="122">
        <f>IF(OR(E70=Dati!$C$100,E70=Dati!$C$101,E70=Dati!$C$102,E70=Dati!$C$103),1,0)</f>
        <v>0</v>
      </c>
      <c r="AN70" s="122">
        <f>IF(OR(E70=Dati!$C$104,E70=Dati!$C$105,E70=Dati!$C$106,E70=Dati!$C$107),1,0)</f>
        <v>1</v>
      </c>
      <c r="AO70" s="110"/>
      <c r="AP70" s="122">
        <f t="shared" si="45"/>
        <v>0</v>
      </c>
      <c r="AQ70" s="122">
        <f t="shared" si="46"/>
        <v>0</v>
      </c>
      <c r="AR70" s="122">
        <f t="shared" si="47"/>
        <v>0</v>
      </c>
      <c r="AS70" s="122">
        <f t="shared" si="48"/>
        <v>0</v>
      </c>
      <c r="AT70" s="122">
        <f t="shared" si="49"/>
        <v>0</v>
      </c>
      <c r="AU70" s="110"/>
      <c r="AV70" s="122">
        <f t="shared" si="50"/>
        <v>0</v>
      </c>
      <c r="AW70" s="122">
        <f t="shared" si="51"/>
        <v>0</v>
      </c>
      <c r="AX70" s="122">
        <f t="shared" si="52"/>
        <v>0</v>
      </c>
      <c r="AY70" s="122">
        <f t="shared" si="53"/>
        <v>0</v>
      </c>
      <c r="AZ70" s="122">
        <f t="shared" si="54"/>
        <v>0</v>
      </c>
      <c r="BA70" s="110"/>
      <c r="BB70" s="122">
        <f t="shared" si="55"/>
        <v>0</v>
      </c>
      <c r="BC70" s="122">
        <f t="shared" si="56"/>
        <v>0</v>
      </c>
      <c r="BD70" s="122">
        <f t="shared" si="57"/>
        <v>0</v>
      </c>
      <c r="BE70" s="122">
        <f t="shared" si="58"/>
        <v>0</v>
      </c>
      <c r="BF70" s="122">
        <f t="shared" si="59"/>
        <v>0</v>
      </c>
      <c r="BG70" s="110"/>
    </row>
    <row r="71" spans="1:59" ht="16.5" thickTop="1" thickBot="1" x14ac:dyDescent="0.3">
      <c r="A71" s="10">
        <v>62</v>
      </c>
      <c r="B71" s="103"/>
      <c r="C71" s="103"/>
      <c r="D71" s="100" t="s">
        <v>51</v>
      </c>
      <c r="E71" s="100" t="s">
        <v>198</v>
      </c>
      <c r="F71" s="109" t="s">
        <v>30</v>
      </c>
      <c r="G71" s="151"/>
      <c r="H71" s="151"/>
      <c r="I71" s="19">
        <f>IF(OR(E71=Dati!$C$88,E71=Dati!$C$89,E71=Dati!$C$90,E71=Dati!$C$91,E71=Dati!$C$92,E71=Dati!$C$93,E71=Dati!$C$94,E71=Dati!$C$95,E71=Dati!$C$96,E71=Dati!$C$97,E71=Dati!$C$98,E71=Dati!$C$99,E71=Dati!$C$100,E71=Dati!$C$101,E71=Dati!$C$102,E71=Dati!$C$103,E71=Dati!$C$104,E71=Dati!$C$105,E71=Dati!$C$106,E71=Dati!$C$107),G71*H71,0)</f>
        <v>0</v>
      </c>
      <c r="J71" s="19">
        <f>IF(OR(E71=Dati!$C$69,E71=Dati!$C$70,E71=Dati!$C$71,E71=Dati!$C$72,E71=Dati!$C$73,E71=Dati!$C$74,E71=Dati!$C$75,E71=Dati!$C$76,E71=Dati!$C$77,E71=Dati!$C$78,E71=Dati!$C$79,E71=Dati!$C$80,E71=Dati!$C$81,E71=Dati!$C$82,E71=Dati!$C$83,E71=Dati!$C$84,E71=Dati!$C$85,E71=Dati!$C$86,E71=Dati!$C$87),G71*H71,0)</f>
        <v>0</v>
      </c>
      <c r="K71" s="110"/>
      <c r="L71" s="122">
        <f>IF(D71=Dati!$C$7,1,0)</f>
        <v>0</v>
      </c>
      <c r="M71" s="122">
        <f>IF(D71=Dati!$C$8,1,0)</f>
        <v>1</v>
      </c>
      <c r="N71" s="122">
        <f>IF(D71=Dati!$C$9,1,0)</f>
        <v>0</v>
      </c>
      <c r="O71" s="122">
        <f>IF(D71=Dati!$C$10,1,0)</f>
        <v>0</v>
      </c>
      <c r="P71" s="122">
        <f>IF(D71=Dati!$C$11,1,0)</f>
        <v>0</v>
      </c>
      <c r="Q71" s="110"/>
      <c r="R71" s="122">
        <f t="shared" si="30"/>
        <v>0</v>
      </c>
      <c r="S71" s="122">
        <f t="shared" si="31"/>
        <v>0</v>
      </c>
      <c r="T71" s="122">
        <f t="shared" si="32"/>
        <v>0</v>
      </c>
      <c r="U71" s="122">
        <f t="shared" si="33"/>
        <v>0</v>
      </c>
      <c r="V71" s="122">
        <f t="shared" si="34"/>
        <v>0</v>
      </c>
      <c r="W71" s="110"/>
      <c r="X71" s="122">
        <f t="shared" si="35"/>
        <v>0</v>
      </c>
      <c r="Y71" s="122">
        <f t="shared" si="36"/>
        <v>0</v>
      </c>
      <c r="Z71" s="122">
        <f t="shared" si="37"/>
        <v>0</v>
      </c>
      <c r="AA71" s="122">
        <f t="shared" si="38"/>
        <v>0</v>
      </c>
      <c r="AB71" s="122">
        <f t="shared" si="39"/>
        <v>0</v>
      </c>
      <c r="AC71" s="110"/>
      <c r="AD71" s="122">
        <f t="shared" si="40"/>
        <v>0</v>
      </c>
      <c r="AE71" s="122">
        <f t="shared" si="41"/>
        <v>0</v>
      </c>
      <c r="AF71" s="122">
        <f t="shared" si="42"/>
        <v>0</v>
      </c>
      <c r="AG71" s="122">
        <f t="shared" si="43"/>
        <v>0</v>
      </c>
      <c r="AH71" s="122">
        <f t="shared" si="44"/>
        <v>0</v>
      </c>
      <c r="AI71" s="110"/>
      <c r="AJ71" s="122">
        <f>IF(OR(E71=Dati!$C$88,E71=Dati!$C$89,E71=Dati!$C$90,E71=Dati!$C$91,E71=Dati!$C$92,E71=Dati!$C$93,E71=Dati!$C$94,E71=Dati!$C$95,E71=Dati!$C$96,E71=Dati!$C$97),1,0)</f>
        <v>0</v>
      </c>
      <c r="AK71" s="122">
        <f>IF(E71=Dati!$C$98,1,0)</f>
        <v>0</v>
      </c>
      <c r="AL71" s="122">
        <f>IF(E71=Dati!$C$99,1,0)</f>
        <v>0</v>
      </c>
      <c r="AM71" s="122">
        <f>IF(OR(E71=Dati!$C$100,E71=Dati!$C$101,E71=Dati!$C$102,E71=Dati!$C$103),1,0)</f>
        <v>0</v>
      </c>
      <c r="AN71" s="122">
        <f>IF(OR(E71=Dati!$C$104,E71=Dati!$C$105,E71=Dati!$C$106,E71=Dati!$C$107),1,0)</f>
        <v>1</v>
      </c>
      <c r="AO71" s="110"/>
      <c r="AP71" s="122">
        <f t="shared" si="45"/>
        <v>0</v>
      </c>
      <c r="AQ71" s="122">
        <f t="shared" si="46"/>
        <v>0</v>
      </c>
      <c r="AR71" s="122">
        <f t="shared" si="47"/>
        <v>0</v>
      </c>
      <c r="AS71" s="122">
        <f t="shared" si="48"/>
        <v>0</v>
      </c>
      <c r="AT71" s="122">
        <f t="shared" si="49"/>
        <v>0</v>
      </c>
      <c r="AU71" s="110"/>
      <c r="AV71" s="122">
        <f t="shared" si="50"/>
        <v>0</v>
      </c>
      <c r="AW71" s="122">
        <f t="shared" si="51"/>
        <v>0</v>
      </c>
      <c r="AX71" s="122">
        <f t="shared" si="52"/>
        <v>0</v>
      </c>
      <c r="AY71" s="122">
        <f t="shared" si="53"/>
        <v>0</v>
      </c>
      <c r="AZ71" s="122">
        <f t="shared" si="54"/>
        <v>0</v>
      </c>
      <c r="BA71" s="110"/>
      <c r="BB71" s="122">
        <f t="shared" si="55"/>
        <v>0</v>
      </c>
      <c r="BC71" s="122">
        <f t="shared" si="56"/>
        <v>0</v>
      </c>
      <c r="BD71" s="122">
        <f t="shared" si="57"/>
        <v>0</v>
      </c>
      <c r="BE71" s="122">
        <f t="shared" si="58"/>
        <v>0</v>
      </c>
      <c r="BF71" s="122">
        <f t="shared" si="59"/>
        <v>0</v>
      </c>
      <c r="BG71" s="110"/>
    </row>
    <row r="72" spans="1:59" ht="13.5" thickTop="1" x14ac:dyDescent="0.2">
      <c r="A72" s="2"/>
      <c r="B72" s="2"/>
      <c r="C72" s="2"/>
      <c r="D72" s="2"/>
      <c r="E72" s="3"/>
      <c r="F72" s="3"/>
      <c r="G72" s="3"/>
      <c r="H72" s="11" t="s">
        <v>17</v>
      </c>
      <c r="I72" s="111">
        <f>SUM(I10:I71)</f>
        <v>0</v>
      </c>
      <c r="J72" s="111">
        <f>SUM(J10:J71)</f>
        <v>0</v>
      </c>
      <c r="K72" s="110"/>
      <c r="L72" s="122"/>
      <c r="M72" s="122"/>
      <c r="N72" s="134"/>
      <c r="O72" s="122"/>
      <c r="P72" s="122"/>
      <c r="Q72" s="110"/>
      <c r="R72" s="122">
        <f>SUM(R10:R71)</f>
        <v>0</v>
      </c>
      <c r="S72" s="122">
        <f>SUM(S10:S71)</f>
        <v>0</v>
      </c>
      <c r="T72" s="122">
        <f>SUM(T10:T71)</f>
        <v>0</v>
      </c>
      <c r="U72" s="122">
        <f>SUM(U10:U71)</f>
        <v>0</v>
      </c>
      <c r="V72" s="122">
        <f>SUM(V10:V71)</f>
        <v>0</v>
      </c>
      <c r="W72" s="110"/>
      <c r="X72" s="122">
        <f>SUM(X10:X71)</f>
        <v>0</v>
      </c>
      <c r="Y72" s="122">
        <f>SUM(Y10:Y71)</f>
        <v>0</v>
      </c>
      <c r="Z72" s="122">
        <f>SUM(Z10:Z71)</f>
        <v>0</v>
      </c>
      <c r="AA72" s="122">
        <f>SUM(AA10:AA71)</f>
        <v>0</v>
      </c>
      <c r="AB72" s="122">
        <f>SUM(AB10:AB71)</f>
        <v>0</v>
      </c>
      <c r="AC72" s="110"/>
      <c r="AD72" s="122">
        <f>SUM(AD10:AD71)</f>
        <v>0</v>
      </c>
      <c r="AE72" s="122">
        <f>SUM(AE10:AE71)</f>
        <v>0</v>
      </c>
      <c r="AF72" s="122">
        <f>SUM(AF10:AF71)</f>
        <v>0</v>
      </c>
      <c r="AG72" s="122">
        <f>SUM(AG10:AG71)</f>
        <v>0</v>
      </c>
      <c r="AH72" s="122">
        <f>SUM(AH10:AH71)</f>
        <v>0</v>
      </c>
      <c r="AI72" s="110"/>
      <c r="AJ72" s="110"/>
      <c r="AK72" s="110"/>
      <c r="AL72" s="110"/>
      <c r="AM72" s="110"/>
      <c r="AN72" s="110"/>
      <c r="AO72" s="110"/>
      <c r="AP72" s="122">
        <f>SUM(AP10:AP71)</f>
        <v>0</v>
      </c>
      <c r="AQ72" s="122">
        <f>SUM(AQ10:AQ71)</f>
        <v>0</v>
      </c>
      <c r="AR72" s="122">
        <f>SUM(AR10:AR71)</f>
        <v>0</v>
      </c>
      <c r="AS72" s="122">
        <f>SUM(AS10:AS71)</f>
        <v>0</v>
      </c>
      <c r="AT72" s="122">
        <f>SUM(AT10:AT71)</f>
        <v>0</v>
      </c>
      <c r="AU72" s="110"/>
      <c r="AV72" s="122">
        <f>SUM(AV10:AV71)</f>
        <v>0</v>
      </c>
      <c r="AW72" s="122">
        <f>SUM(AW10:AW71)</f>
        <v>0</v>
      </c>
      <c r="AX72" s="122">
        <f>SUM(AX10:AX71)</f>
        <v>0</v>
      </c>
      <c r="AY72" s="122">
        <f>SUM(AY10:AY71)</f>
        <v>0</v>
      </c>
      <c r="AZ72" s="122">
        <f>SUM(AZ10:AZ71)</f>
        <v>0</v>
      </c>
      <c r="BA72" s="110"/>
      <c r="BB72" s="122">
        <f>SUM(BB10:BB71)</f>
        <v>0</v>
      </c>
      <c r="BC72" s="122">
        <f>SUM(BC10:BC71)</f>
        <v>0</v>
      </c>
      <c r="BD72" s="122">
        <f>SUM(BD10:BD71)</f>
        <v>0</v>
      </c>
      <c r="BE72" s="122">
        <f>SUM(BE10:BE71)</f>
        <v>0</v>
      </c>
      <c r="BF72" s="122">
        <f>SUM(BF10:BF71)</f>
        <v>0</v>
      </c>
      <c r="BG72" s="110"/>
    </row>
    <row r="73" spans="1:59" x14ac:dyDescent="0.2">
      <c r="A73" s="2"/>
      <c r="B73" s="2"/>
      <c r="C73" s="2"/>
      <c r="D73" s="2"/>
      <c r="E73" s="3"/>
      <c r="F73" s="3"/>
      <c r="G73" s="3"/>
      <c r="H73" s="3"/>
      <c r="I73" s="3"/>
      <c r="J73" s="3"/>
      <c r="K73" s="110"/>
      <c r="L73" s="122"/>
      <c r="M73" s="122"/>
      <c r="N73" s="134"/>
      <c r="O73" s="122"/>
      <c r="P73" s="122"/>
      <c r="Q73" s="110"/>
      <c r="R73" s="122"/>
      <c r="S73" s="122"/>
      <c r="T73" s="122"/>
      <c r="U73" s="122"/>
      <c r="V73" s="122"/>
      <c r="W73" s="110"/>
      <c r="X73" s="122"/>
      <c r="Y73" s="122"/>
      <c r="Z73" s="122"/>
      <c r="AA73" s="122"/>
      <c r="AB73" s="122"/>
      <c r="AC73" s="110"/>
      <c r="AD73" s="122"/>
      <c r="AE73" s="122"/>
      <c r="AF73" s="122"/>
      <c r="AG73" s="122"/>
      <c r="AH73" s="122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</row>
    <row r="74" spans="1:59" x14ac:dyDescent="0.2">
      <c r="A74" s="2"/>
      <c r="B74" s="170" t="s">
        <v>18</v>
      </c>
      <c r="C74" s="170"/>
      <c r="D74" s="170"/>
      <c r="E74" s="170"/>
      <c r="F74" s="170"/>
      <c r="G74" s="170"/>
      <c r="H74" s="170"/>
      <c r="I74" s="170"/>
      <c r="J74" s="170"/>
      <c r="K74" s="110"/>
      <c r="L74" s="150" t="s">
        <v>267</v>
      </c>
      <c r="M74" s="135"/>
      <c r="N74" s="135"/>
      <c r="O74" s="135"/>
      <c r="P74" s="150" t="s">
        <v>271</v>
      </c>
      <c r="Q74" s="135"/>
      <c r="R74" s="135"/>
      <c r="S74" s="135"/>
      <c r="T74" s="135"/>
      <c r="U74" s="135"/>
      <c r="V74" s="135"/>
      <c r="W74" s="110"/>
      <c r="X74" s="135"/>
      <c r="Y74" s="135"/>
      <c r="Z74" s="135"/>
      <c r="AA74" s="135"/>
      <c r="AB74" s="135"/>
      <c r="AC74" s="110"/>
      <c r="AD74" s="135"/>
      <c r="AE74" s="135"/>
      <c r="AF74" s="135"/>
      <c r="AG74" s="135"/>
      <c r="AH74" s="135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59" ht="13.5" thickBot="1" x14ac:dyDescent="0.25">
      <c r="A75" s="2"/>
      <c r="B75" s="8" t="s">
        <v>5</v>
      </c>
      <c r="C75" s="8" t="s">
        <v>6</v>
      </c>
      <c r="D75" s="182" t="s">
        <v>8</v>
      </c>
      <c r="E75" s="182"/>
      <c r="F75" s="8" t="s">
        <v>25</v>
      </c>
      <c r="G75" s="170" t="s">
        <v>9</v>
      </c>
      <c r="H75" s="170"/>
      <c r="I75" s="8" t="s">
        <v>19</v>
      </c>
      <c r="J75" s="8" t="s">
        <v>20</v>
      </c>
      <c r="K75" s="110"/>
      <c r="L75" s="122" t="s">
        <v>268</v>
      </c>
      <c r="M75" s="122" t="s">
        <v>269</v>
      </c>
      <c r="N75" s="122" t="s">
        <v>270</v>
      </c>
      <c r="O75" s="122"/>
      <c r="P75" s="122" t="s">
        <v>268</v>
      </c>
      <c r="Q75" s="122" t="s">
        <v>269</v>
      </c>
      <c r="R75" s="122" t="s">
        <v>270</v>
      </c>
      <c r="S75" s="122"/>
      <c r="T75" s="122"/>
      <c r="U75" s="122"/>
      <c r="V75" s="122"/>
      <c r="W75" s="110"/>
      <c r="X75" s="122"/>
      <c r="Y75" s="122"/>
      <c r="Z75" s="122"/>
      <c r="AA75" s="122"/>
      <c r="AB75" s="122"/>
      <c r="AC75" s="110"/>
      <c r="AD75" s="122"/>
      <c r="AE75" s="122"/>
      <c r="AF75" s="122"/>
      <c r="AG75" s="122"/>
      <c r="AH75" s="122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59" ht="16.5" thickTop="1" thickBot="1" x14ac:dyDescent="0.3">
      <c r="A76" s="10">
        <v>1</v>
      </c>
      <c r="B76" s="103"/>
      <c r="C76" s="103"/>
      <c r="D76" s="167" t="s">
        <v>21</v>
      </c>
      <c r="E76" s="168"/>
      <c r="F76" s="109" t="s">
        <v>30</v>
      </c>
      <c r="G76" s="151"/>
      <c r="H76" s="151"/>
      <c r="I76" s="19">
        <f>IF(OR(D76=Dati!$A$81,D76=Dati!$A$82,D76=Dati!$A$83,D76=Dati!$A$84,D76=Dati!$A$85,D76=Dati!$A$86,D76=Dati!$A$87,D76=Dati!$A$88,D76=Dati!$A$89,D76=Dati!$A$90,D76=Dati!$A$91,D76=Dati!$A$92,D76=Dati!$A$93,D76=Dati!$A$94),G76*H76,0)</f>
        <v>0</v>
      </c>
      <c r="J76" s="19">
        <f>IF(OR(D76=Dati!$A$69,D76=Dati!$A$70,D76=Dati!$A$71,D76=Dati!$A$72,D76=Dati!$A$73,D76=Dati!$A$74,D76=Dati!$A$75,D76=Dati!$A$76,D76=Dati!$A$77,D76=Dati!$A$78,D76=Dati!$A$79,D76=Dati!$A$80),G76*H76,0)</f>
        <v>0</v>
      </c>
      <c r="K76" s="110"/>
      <c r="L76" s="122">
        <f t="shared" ref="L76:L107" si="60">IF($F76=NC,$J76,0)</f>
        <v>0</v>
      </c>
      <c r="M76" s="122">
        <f t="shared" ref="M76:M107" si="61">IF($F76=DR,$J76,0)</f>
        <v>0</v>
      </c>
      <c r="N76" s="122">
        <f t="shared" ref="N76:N107" si="62">IF($F76=RR,$J76,0)</f>
        <v>0</v>
      </c>
      <c r="O76" s="122"/>
      <c r="P76" s="122">
        <f t="shared" ref="P76:P107" si="63">IF($F76=NC,$I76,0)</f>
        <v>0</v>
      </c>
      <c r="Q76" s="122">
        <f t="shared" ref="Q76:Q107" si="64">IF($F76=DR,$I76,0)</f>
        <v>0</v>
      </c>
      <c r="R76" s="122">
        <f t="shared" ref="R76:R107" si="65">IF($F76=RR,$I76,0)</f>
        <v>0</v>
      </c>
      <c r="S76" s="122"/>
      <c r="T76" s="122"/>
      <c r="U76" s="122"/>
      <c r="V76" s="122"/>
      <c r="W76" s="110"/>
      <c r="X76" s="122"/>
      <c r="Y76" s="122"/>
      <c r="Z76" s="122"/>
      <c r="AA76" s="122"/>
      <c r="AB76" s="122"/>
      <c r="AC76" s="110"/>
      <c r="AD76" s="122"/>
      <c r="AE76" s="122"/>
      <c r="AF76" s="122"/>
      <c r="AG76" s="122"/>
      <c r="AH76" s="122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59" ht="16.5" thickTop="1" thickBot="1" x14ac:dyDescent="0.3">
      <c r="A77" s="10">
        <v>2</v>
      </c>
      <c r="B77" s="103"/>
      <c r="C77" s="103"/>
      <c r="D77" s="167" t="s">
        <v>21</v>
      </c>
      <c r="E77" s="168"/>
      <c r="F77" s="109" t="s">
        <v>30</v>
      </c>
      <c r="G77" s="151"/>
      <c r="H77" s="151"/>
      <c r="I77" s="19">
        <f>IF(OR(D77=Dati!$A$81,D77=Dati!$A$82,D77=Dati!$A$83,D77=Dati!$A$84,D77=Dati!$A$85,D77=Dati!$A$86,D77=Dati!$A$87,D77=Dati!$A$88,D77=Dati!$A$89,D77=Dati!$A$90,D77=Dati!$A$91,D77=Dati!$A$92,D77=Dati!$A$93,D77=Dati!$A$94),G77*H77,0)</f>
        <v>0</v>
      </c>
      <c r="J77" s="19">
        <f>IF(OR(D77=Dati!$A$69,D77=Dati!$A$70,D77=Dati!$A$71,D77=Dati!$A$72,D77=Dati!$A$73,D77=Dati!$A$74,D77=Dati!$A$75,D77=Dati!$A$76,D77=Dati!$A$77,D77=Dati!$A$78,D77=Dati!$A$79,D77=Dati!$A$80),G77*H77,0)</f>
        <v>0</v>
      </c>
      <c r="K77" s="110"/>
      <c r="L77" s="122">
        <f t="shared" si="60"/>
        <v>0</v>
      </c>
      <c r="M77" s="122">
        <f t="shared" si="61"/>
        <v>0</v>
      </c>
      <c r="N77" s="122">
        <f t="shared" si="62"/>
        <v>0</v>
      </c>
      <c r="O77" s="122"/>
      <c r="P77" s="122">
        <f t="shared" si="63"/>
        <v>0</v>
      </c>
      <c r="Q77" s="122">
        <f t="shared" si="64"/>
        <v>0</v>
      </c>
      <c r="R77" s="122">
        <f t="shared" si="65"/>
        <v>0</v>
      </c>
      <c r="S77" s="122"/>
      <c r="T77" s="122"/>
      <c r="U77" s="122"/>
      <c r="V77" s="122"/>
      <c r="W77" s="110"/>
      <c r="X77" s="122"/>
      <c r="Y77" s="122"/>
      <c r="Z77" s="122"/>
      <c r="AA77" s="122"/>
      <c r="AB77" s="122"/>
      <c r="AC77" s="110"/>
      <c r="AD77" s="122"/>
      <c r="AE77" s="122"/>
      <c r="AF77" s="122"/>
      <c r="AG77" s="122"/>
      <c r="AH77" s="122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</row>
    <row r="78" spans="1:59" ht="16.5" thickTop="1" thickBot="1" x14ac:dyDescent="0.3">
      <c r="A78" s="10">
        <v>3</v>
      </c>
      <c r="B78" s="103"/>
      <c r="C78" s="103"/>
      <c r="D78" s="167" t="s">
        <v>21</v>
      </c>
      <c r="E78" s="168"/>
      <c r="F78" s="109" t="s">
        <v>30</v>
      </c>
      <c r="G78" s="151"/>
      <c r="H78" s="151"/>
      <c r="I78" s="19">
        <f>IF(OR(D78=Dati!$A$81,D78=Dati!$A$82,D78=Dati!$A$83,D78=Dati!$A$84,D78=Dati!$A$85,D78=Dati!$A$86,D78=Dati!$A$87,D78=Dati!$A$88,D78=Dati!$A$89,D78=Dati!$A$90,D78=Dati!$A$91,D78=Dati!$A$92,D78=Dati!$A$93,D78=Dati!$A$94),G78*H78,0)</f>
        <v>0</v>
      </c>
      <c r="J78" s="19">
        <f>IF(OR(D78=Dati!$A$69,D78=Dati!$A$70,D78=Dati!$A$71,D78=Dati!$A$72,D78=Dati!$A$73,D78=Dati!$A$74,D78=Dati!$A$75,D78=Dati!$A$76,D78=Dati!$A$77,D78=Dati!$A$78,D78=Dati!$A$79,D78=Dati!$A$80),G78*H78,0)</f>
        <v>0</v>
      </c>
      <c r="K78" s="110"/>
      <c r="L78" s="122">
        <f t="shared" si="60"/>
        <v>0</v>
      </c>
      <c r="M78" s="122">
        <f t="shared" si="61"/>
        <v>0</v>
      </c>
      <c r="N78" s="122">
        <f t="shared" si="62"/>
        <v>0</v>
      </c>
      <c r="O78" s="122"/>
      <c r="P78" s="122">
        <f t="shared" si="63"/>
        <v>0</v>
      </c>
      <c r="Q78" s="122">
        <f t="shared" si="64"/>
        <v>0</v>
      </c>
      <c r="R78" s="122">
        <f t="shared" si="65"/>
        <v>0</v>
      </c>
      <c r="S78" s="122"/>
      <c r="T78" s="122"/>
      <c r="U78" s="122"/>
      <c r="V78" s="122"/>
      <c r="W78" s="110"/>
      <c r="X78" s="122"/>
      <c r="Y78" s="122"/>
      <c r="Z78" s="122"/>
      <c r="AA78" s="122"/>
      <c r="AB78" s="122"/>
      <c r="AC78" s="110"/>
      <c r="AD78" s="122"/>
      <c r="AE78" s="122"/>
      <c r="AF78" s="122"/>
      <c r="AG78" s="122"/>
      <c r="AH78" s="122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</row>
    <row r="79" spans="1:59" ht="16.5" thickTop="1" thickBot="1" x14ac:dyDescent="0.3">
      <c r="A79" s="10">
        <v>4</v>
      </c>
      <c r="B79" s="103"/>
      <c r="C79" s="103"/>
      <c r="D79" s="167" t="s">
        <v>21</v>
      </c>
      <c r="E79" s="168"/>
      <c r="F79" s="109" t="s">
        <v>30</v>
      </c>
      <c r="G79" s="151"/>
      <c r="H79" s="151"/>
      <c r="I79" s="19">
        <f>IF(OR(D79=Dati!$A$81,D79=Dati!$A$82,D79=Dati!$A$83,D79=Dati!$A$84,D79=Dati!$A$85,D79=Dati!$A$86,D79=Dati!$A$87,D79=Dati!$A$88,D79=Dati!$A$89,D79=Dati!$A$90,D79=Dati!$A$91,D79=Dati!$A$92,D79=Dati!$A$93,D79=Dati!$A$94),G79*H79,0)</f>
        <v>0</v>
      </c>
      <c r="J79" s="19">
        <f>IF(OR(D79=Dati!$A$69,D79=Dati!$A$70,D79=Dati!$A$71,D79=Dati!$A$72,D79=Dati!$A$73,D79=Dati!$A$74,D79=Dati!$A$75,D79=Dati!$A$76,D79=Dati!$A$77,D79=Dati!$A$78,D79=Dati!$A$79,D79=Dati!$A$80),G79*H79,0)</f>
        <v>0</v>
      </c>
      <c r="K79" s="110"/>
      <c r="L79" s="122">
        <f t="shared" si="60"/>
        <v>0</v>
      </c>
      <c r="M79" s="122">
        <f t="shared" si="61"/>
        <v>0</v>
      </c>
      <c r="N79" s="122">
        <f t="shared" si="62"/>
        <v>0</v>
      </c>
      <c r="O79" s="122"/>
      <c r="P79" s="122">
        <f t="shared" si="63"/>
        <v>0</v>
      </c>
      <c r="Q79" s="122">
        <f t="shared" si="64"/>
        <v>0</v>
      </c>
      <c r="R79" s="122">
        <f t="shared" si="65"/>
        <v>0</v>
      </c>
      <c r="S79" s="122"/>
      <c r="T79" s="122"/>
      <c r="U79" s="122"/>
      <c r="V79" s="122"/>
      <c r="W79" s="110"/>
      <c r="X79" s="122"/>
      <c r="Y79" s="122"/>
      <c r="Z79" s="122"/>
      <c r="AA79" s="122"/>
      <c r="AB79" s="122"/>
      <c r="AC79" s="110"/>
      <c r="AD79" s="122"/>
      <c r="AE79" s="122"/>
      <c r="AF79" s="122"/>
      <c r="AG79" s="122"/>
      <c r="AH79" s="122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59" ht="16.5" thickTop="1" thickBot="1" x14ac:dyDescent="0.3">
      <c r="A80" s="10">
        <v>5</v>
      </c>
      <c r="B80" s="103"/>
      <c r="C80" s="103"/>
      <c r="D80" s="167" t="s">
        <v>21</v>
      </c>
      <c r="E80" s="168"/>
      <c r="F80" s="109" t="s">
        <v>30</v>
      </c>
      <c r="G80" s="151"/>
      <c r="H80" s="151"/>
      <c r="I80" s="19">
        <f>IF(OR(D80=Dati!$A$81,D80=Dati!$A$82,D80=Dati!$A$83,D80=Dati!$A$84,D80=Dati!$A$85,D80=Dati!$A$86,D80=Dati!$A$87,D80=Dati!$A$88,D80=Dati!$A$89,D80=Dati!$A$90,D80=Dati!$A$91,D80=Dati!$A$92,D80=Dati!$A$93,D80=Dati!$A$94),G80*H80,0)</f>
        <v>0</v>
      </c>
      <c r="J80" s="19">
        <f>IF(OR(D80=Dati!$A$69,D80=Dati!$A$70,D80=Dati!$A$71,D80=Dati!$A$72,D80=Dati!$A$73,D80=Dati!$A$74,D80=Dati!$A$75,D80=Dati!$A$76,D80=Dati!$A$77,D80=Dati!$A$78,D80=Dati!$A$79,D80=Dati!$A$80),G80*H80,0)</f>
        <v>0</v>
      </c>
      <c r="K80" s="110"/>
      <c r="L80" s="122">
        <f t="shared" si="60"/>
        <v>0</v>
      </c>
      <c r="M80" s="122">
        <f t="shared" si="61"/>
        <v>0</v>
      </c>
      <c r="N80" s="122">
        <f t="shared" si="62"/>
        <v>0</v>
      </c>
      <c r="O80" s="122"/>
      <c r="P80" s="122">
        <f t="shared" si="63"/>
        <v>0</v>
      </c>
      <c r="Q80" s="122">
        <f t="shared" si="64"/>
        <v>0</v>
      </c>
      <c r="R80" s="122">
        <f t="shared" si="65"/>
        <v>0</v>
      </c>
      <c r="S80" s="122"/>
      <c r="T80" s="122"/>
      <c r="U80" s="122"/>
      <c r="V80" s="122"/>
      <c r="W80" s="110"/>
      <c r="X80" s="122"/>
      <c r="Y80" s="122"/>
      <c r="Z80" s="122"/>
      <c r="AA80" s="122"/>
      <c r="AB80" s="122"/>
      <c r="AC80" s="110"/>
      <c r="AD80" s="122"/>
      <c r="AE80" s="122"/>
      <c r="AF80" s="122"/>
      <c r="AG80" s="122"/>
      <c r="AH80" s="122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 ht="16.5" thickTop="1" thickBot="1" x14ac:dyDescent="0.3">
      <c r="A81" s="10">
        <v>6</v>
      </c>
      <c r="B81" s="103"/>
      <c r="C81" s="103"/>
      <c r="D81" s="167" t="s">
        <v>21</v>
      </c>
      <c r="E81" s="168"/>
      <c r="F81" s="109" t="s">
        <v>30</v>
      </c>
      <c r="G81" s="151"/>
      <c r="H81" s="151"/>
      <c r="I81" s="19">
        <f>IF(OR(D81=Dati!$A$81,D81=Dati!$A$82,D81=Dati!$A$83,D81=Dati!$A$84,D81=Dati!$A$85,D81=Dati!$A$86,D81=Dati!$A$87,D81=Dati!$A$88,D81=Dati!$A$89,D81=Dati!$A$90,D81=Dati!$A$91,D81=Dati!$A$92,D81=Dati!$A$93,D81=Dati!$A$94),G81*H81,0)</f>
        <v>0</v>
      </c>
      <c r="J81" s="19">
        <f>IF(OR(D81=Dati!$A$69,D81=Dati!$A$70,D81=Dati!$A$71,D81=Dati!$A$72,D81=Dati!$A$73,D81=Dati!$A$74,D81=Dati!$A$75,D81=Dati!$A$76,D81=Dati!$A$77,D81=Dati!$A$78,D81=Dati!$A$79,D81=Dati!$A$80),G81*H81,0)</f>
        <v>0</v>
      </c>
      <c r="K81" s="110"/>
      <c r="L81" s="122">
        <f t="shared" si="60"/>
        <v>0</v>
      </c>
      <c r="M81" s="122">
        <f t="shared" si="61"/>
        <v>0</v>
      </c>
      <c r="N81" s="122">
        <f t="shared" si="62"/>
        <v>0</v>
      </c>
      <c r="O81" s="122"/>
      <c r="P81" s="122">
        <f t="shared" si="63"/>
        <v>0</v>
      </c>
      <c r="Q81" s="122">
        <f t="shared" si="64"/>
        <v>0</v>
      </c>
      <c r="R81" s="122">
        <f t="shared" si="65"/>
        <v>0</v>
      </c>
      <c r="S81" s="122"/>
      <c r="T81" s="122"/>
      <c r="U81" s="122"/>
      <c r="V81" s="122"/>
      <c r="W81" s="110"/>
      <c r="X81" s="122"/>
      <c r="Y81" s="122"/>
      <c r="Z81" s="122"/>
      <c r="AA81" s="122"/>
      <c r="AB81" s="122"/>
      <c r="AC81" s="110"/>
      <c r="AD81" s="122"/>
      <c r="AE81" s="122"/>
      <c r="AF81" s="122"/>
      <c r="AG81" s="122"/>
      <c r="AH81" s="122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ht="16.5" thickTop="1" thickBot="1" x14ac:dyDescent="0.3">
      <c r="A82" s="10">
        <v>7</v>
      </c>
      <c r="B82" s="103"/>
      <c r="C82" s="103"/>
      <c r="D82" s="167" t="s">
        <v>21</v>
      </c>
      <c r="E82" s="168"/>
      <c r="F82" s="109" t="s">
        <v>30</v>
      </c>
      <c r="G82" s="151"/>
      <c r="H82" s="151"/>
      <c r="I82" s="19">
        <f>IF(OR(D82=Dati!$A$81,D82=Dati!$A$82,D82=Dati!$A$83,D82=Dati!$A$84,D82=Dati!$A$85,D82=Dati!$A$86,D82=Dati!$A$87,D82=Dati!$A$88,D82=Dati!$A$89,D82=Dati!$A$90,D82=Dati!$A$91,D82=Dati!$A$92,D82=Dati!$A$93,D82=Dati!$A$94),G82*H82,0)</f>
        <v>0</v>
      </c>
      <c r="J82" s="19">
        <f>IF(OR(D82=Dati!$A$69,D82=Dati!$A$70,D82=Dati!$A$71,D82=Dati!$A$72,D82=Dati!$A$73,D82=Dati!$A$74,D82=Dati!$A$75,D82=Dati!$A$76,D82=Dati!$A$77,D82=Dati!$A$78,D82=Dati!$A$79,D82=Dati!$A$80),G82*H82,0)</f>
        <v>0</v>
      </c>
      <c r="K82" s="110"/>
      <c r="L82" s="122">
        <f t="shared" si="60"/>
        <v>0</v>
      </c>
      <c r="M82" s="122">
        <f t="shared" si="61"/>
        <v>0</v>
      </c>
      <c r="N82" s="122">
        <f t="shared" si="62"/>
        <v>0</v>
      </c>
      <c r="O82" s="122"/>
      <c r="P82" s="122">
        <f t="shared" si="63"/>
        <v>0</v>
      </c>
      <c r="Q82" s="122">
        <f t="shared" si="64"/>
        <v>0</v>
      </c>
      <c r="R82" s="122">
        <f t="shared" si="65"/>
        <v>0</v>
      </c>
      <c r="S82" s="122"/>
      <c r="T82" s="122"/>
      <c r="U82" s="122"/>
      <c r="V82" s="122"/>
      <c r="W82" s="110"/>
      <c r="X82" s="122"/>
      <c r="Y82" s="122"/>
      <c r="Z82" s="122"/>
      <c r="AA82" s="122"/>
      <c r="AB82" s="122"/>
      <c r="AC82" s="110"/>
      <c r="AD82" s="122"/>
      <c r="AE82" s="122"/>
      <c r="AF82" s="122"/>
      <c r="AG82" s="122"/>
      <c r="AH82" s="122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ht="16.5" thickTop="1" thickBot="1" x14ac:dyDescent="0.3">
      <c r="A83" s="10">
        <v>8</v>
      </c>
      <c r="B83" s="103"/>
      <c r="C83" s="103"/>
      <c r="D83" s="167" t="s">
        <v>21</v>
      </c>
      <c r="E83" s="168"/>
      <c r="F83" s="109" t="s">
        <v>30</v>
      </c>
      <c r="G83" s="151"/>
      <c r="H83" s="151"/>
      <c r="I83" s="19">
        <f>IF(OR(D83=Dati!$A$81,D83=Dati!$A$82,D83=Dati!$A$83,D83=Dati!$A$84,D83=Dati!$A$85,D83=Dati!$A$86,D83=Dati!$A$87,D83=Dati!$A$88,D83=Dati!$A$89,D83=Dati!$A$90,D83=Dati!$A$91,D83=Dati!$A$92,D83=Dati!$A$93,D83=Dati!$A$94),G83*H83,0)</f>
        <v>0</v>
      </c>
      <c r="J83" s="19">
        <f>IF(OR(D83=Dati!$A$69,D83=Dati!$A$70,D83=Dati!$A$71,D83=Dati!$A$72,D83=Dati!$A$73,D83=Dati!$A$74,D83=Dati!$A$75,D83=Dati!$A$76,D83=Dati!$A$77,D83=Dati!$A$78,D83=Dati!$A$79,D83=Dati!$A$80),G83*H83,0)</f>
        <v>0</v>
      </c>
      <c r="K83" s="110"/>
      <c r="L83" s="122">
        <f t="shared" si="60"/>
        <v>0</v>
      </c>
      <c r="M83" s="122">
        <f t="shared" si="61"/>
        <v>0</v>
      </c>
      <c r="N83" s="122">
        <f t="shared" si="62"/>
        <v>0</v>
      </c>
      <c r="O83" s="122"/>
      <c r="P83" s="122">
        <f t="shared" si="63"/>
        <v>0</v>
      </c>
      <c r="Q83" s="122">
        <f t="shared" si="64"/>
        <v>0</v>
      </c>
      <c r="R83" s="122">
        <f t="shared" si="65"/>
        <v>0</v>
      </c>
      <c r="S83" s="122"/>
      <c r="T83" s="122"/>
      <c r="U83" s="122"/>
      <c r="V83" s="122"/>
      <c r="W83" s="110"/>
      <c r="X83" s="122"/>
      <c r="Y83" s="122"/>
      <c r="Z83" s="122"/>
      <c r="AA83" s="122"/>
      <c r="AB83" s="122"/>
      <c r="AC83" s="110"/>
      <c r="AD83" s="122"/>
      <c r="AE83" s="122"/>
      <c r="AF83" s="122"/>
      <c r="AG83" s="122"/>
      <c r="AH83" s="122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59" ht="16.5" thickTop="1" thickBot="1" x14ac:dyDescent="0.3">
      <c r="A84" s="10">
        <v>9</v>
      </c>
      <c r="B84" s="103"/>
      <c r="C84" s="103"/>
      <c r="D84" s="167" t="s">
        <v>21</v>
      </c>
      <c r="E84" s="168"/>
      <c r="F84" s="109" t="s">
        <v>30</v>
      </c>
      <c r="G84" s="151"/>
      <c r="H84" s="151"/>
      <c r="I84" s="19">
        <f>IF(OR(D84=Dati!$A$81,D84=Dati!$A$82,D84=Dati!$A$83,D84=Dati!$A$84,D84=Dati!$A$85,D84=Dati!$A$86,D84=Dati!$A$87,D84=Dati!$A$88,D84=Dati!$A$89,D84=Dati!$A$90,D84=Dati!$A$91,D84=Dati!$A$92,D84=Dati!$A$93,D84=Dati!$A$94),G84*H84,0)</f>
        <v>0</v>
      </c>
      <c r="J84" s="19">
        <f>IF(OR(D84=Dati!$A$69,D84=Dati!$A$70,D84=Dati!$A$71,D84=Dati!$A$72,D84=Dati!$A$73,D84=Dati!$A$74,D84=Dati!$A$75,D84=Dati!$A$76,D84=Dati!$A$77,D84=Dati!$A$78,D84=Dati!$A$79,D84=Dati!$A$80),G84*H84,0)</f>
        <v>0</v>
      </c>
      <c r="K84" s="110"/>
      <c r="L84" s="122">
        <f t="shared" si="60"/>
        <v>0</v>
      </c>
      <c r="M84" s="122">
        <f t="shared" si="61"/>
        <v>0</v>
      </c>
      <c r="N84" s="122">
        <f t="shared" si="62"/>
        <v>0</v>
      </c>
      <c r="O84" s="122"/>
      <c r="P84" s="122">
        <f t="shared" si="63"/>
        <v>0</v>
      </c>
      <c r="Q84" s="122">
        <f t="shared" si="64"/>
        <v>0</v>
      </c>
      <c r="R84" s="122">
        <f t="shared" si="65"/>
        <v>0</v>
      </c>
      <c r="S84" s="122"/>
      <c r="T84" s="122"/>
      <c r="U84" s="122"/>
      <c r="V84" s="122"/>
      <c r="W84" s="110"/>
      <c r="X84" s="122"/>
      <c r="Y84" s="122"/>
      <c r="Z84" s="122"/>
      <c r="AA84" s="122"/>
      <c r="AB84" s="122"/>
      <c r="AC84" s="110"/>
      <c r="AD84" s="122"/>
      <c r="AE84" s="122"/>
      <c r="AF84" s="122"/>
      <c r="AG84" s="122"/>
      <c r="AH84" s="122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59" ht="16.5" thickTop="1" thickBot="1" x14ac:dyDescent="0.3">
      <c r="A85" s="10">
        <v>10</v>
      </c>
      <c r="B85" s="103"/>
      <c r="C85" s="103"/>
      <c r="D85" s="167" t="s">
        <v>21</v>
      </c>
      <c r="E85" s="168"/>
      <c r="F85" s="109" t="s">
        <v>30</v>
      </c>
      <c r="G85" s="151"/>
      <c r="H85" s="151"/>
      <c r="I85" s="19">
        <f>IF(OR(D85=Dati!$A$81,D85=Dati!$A$82,D85=Dati!$A$83,D85=Dati!$A$84,D85=Dati!$A$85,D85=Dati!$A$86,D85=Dati!$A$87,D85=Dati!$A$88,D85=Dati!$A$89,D85=Dati!$A$90,D85=Dati!$A$91,D85=Dati!$A$92,D85=Dati!$A$93,D85=Dati!$A$94),G85*H85,0)</f>
        <v>0</v>
      </c>
      <c r="J85" s="19">
        <f>IF(OR(D85=Dati!$A$69,D85=Dati!$A$70,D85=Dati!$A$71,D85=Dati!$A$72,D85=Dati!$A$73,D85=Dati!$A$74,D85=Dati!$A$75,D85=Dati!$A$76,D85=Dati!$A$77,D85=Dati!$A$78,D85=Dati!$A$79,D85=Dati!$A$80),G85*H85,0)</f>
        <v>0</v>
      </c>
      <c r="K85" s="110"/>
      <c r="L85" s="122">
        <f t="shared" si="60"/>
        <v>0</v>
      </c>
      <c r="M85" s="122">
        <f t="shared" si="61"/>
        <v>0</v>
      </c>
      <c r="N85" s="122">
        <f t="shared" si="62"/>
        <v>0</v>
      </c>
      <c r="O85" s="122"/>
      <c r="P85" s="122">
        <f t="shared" si="63"/>
        <v>0</v>
      </c>
      <c r="Q85" s="122">
        <f t="shared" si="64"/>
        <v>0</v>
      </c>
      <c r="R85" s="122">
        <f t="shared" si="65"/>
        <v>0</v>
      </c>
      <c r="S85" s="122"/>
      <c r="T85" s="122"/>
      <c r="U85" s="122"/>
      <c r="V85" s="122"/>
      <c r="W85" s="110"/>
      <c r="X85" s="122"/>
      <c r="Y85" s="122"/>
      <c r="Z85" s="122"/>
      <c r="AA85" s="122"/>
      <c r="AB85" s="122"/>
      <c r="AC85" s="110"/>
      <c r="AD85" s="122"/>
      <c r="AE85" s="122"/>
      <c r="AF85" s="122"/>
      <c r="AG85" s="122"/>
      <c r="AH85" s="122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 ht="16.5" thickTop="1" thickBot="1" x14ac:dyDescent="0.3">
      <c r="A86" s="10">
        <v>11</v>
      </c>
      <c r="B86" s="103"/>
      <c r="C86" s="103"/>
      <c r="D86" s="167" t="s">
        <v>21</v>
      </c>
      <c r="E86" s="168"/>
      <c r="F86" s="109" t="s">
        <v>30</v>
      </c>
      <c r="G86" s="151"/>
      <c r="H86" s="151"/>
      <c r="I86" s="19">
        <f>IF(OR(D86=Dati!$A$81,D86=Dati!$A$82,D86=Dati!$A$83,D86=Dati!$A$84,D86=Dati!$A$85,D86=Dati!$A$86,D86=Dati!$A$87,D86=Dati!$A$88,D86=Dati!$A$89,D86=Dati!$A$90,D86=Dati!$A$91,D86=Dati!$A$92,D86=Dati!$A$93,D86=Dati!$A$94),G86*H86,0)</f>
        <v>0</v>
      </c>
      <c r="J86" s="19">
        <f>IF(OR(D86=Dati!$A$69,D86=Dati!$A$70,D86=Dati!$A$71,D86=Dati!$A$72,D86=Dati!$A$73,D86=Dati!$A$74,D86=Dati!$A$75,D86=Dati!$A$76,D86=Dati!$A$77,D86=Dati!$A$78,D86=Dati!$A$79,D86=Dati!$A$80),G86*H86,0)</f>
        <v>0</v>
      </c>
      <c r="K86" s="110"/>
      <c r="L86" s="122">
        <f t="shared" si="60"/>
        <v>0</v>
      </c>
      <c r="M86" s="122">
        <f t="shared" si="61"/>
        <v>0</v>
      </c>
      <c r="N86" s="122">
        <f t="shared" si="62"/>
        <v>0</v>
      </c>
      <c r="O86" s="122"/>
      <c r="P86" s="122">
        <f t="shared" si="63"/>
        <v>0</v>
      </c>
      <c r="Q86" s="122">
        <f t="shared" si="64"/>
        <v>0</v>
      </c>
      <c r="R86" s="122">
        <f t="shared" si="65"/>
        <v>0</v>
      </c>
      <c r="S86" s="122"/>
      <c r="T86" s="122"/>
      <c r="U86" s="122"/>
      <c r="V86" s="122"/>
      <c r="W86" s="110"/>
      <c r="X86" s="122"/>
      <c r="Y86" s="122"/>
      <c r="Z86" s="122"/>
      <c r="AA86" s="122"/>
      <c r="AB86" s="122"/>
      <c r="AC86" s="110"/>
      <c r="AD86" s="122"/>
      <c r="AE86" s="122"/>
      <c r="AF86" s="122"/>
      <c r="AG86" s="122"/>
      <c r="AH86" s="122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</row>
    <row r="87" spans="1:59" ht="16.5" thickTop="1" thickBot="1" x14ac:dyDescent="0.3">
      <c r="A87" s="10">
        <v>12</v>
      </c>
      <c r="B87" s="103"/>
      <c r="C87" s="103"/>
      <c r="D87" s="167" t="s">
        <v>21</v>
      </c>
      <c r="E87" s="168"/>
      <c r="F87" s="109" t="s">
        <v>30</v>
      </c>
      <c r="G87" s="151"/>
      <c r="H87" s="151"/>
      <c r="I87" s="19">
        <f>IF(OR(D87=Dati!$A$81,D87=Dati!$A$82,D87=Dati!$A$83,D87=Dati!$A$84,D87=Dati!$A$85,D87=Dati!$A$86,D87=Dati!$A$87,D87=Dati!$A$88,D87=Dati!$A$89,D87=Dati!$A$90,D87=Dati!$A$91,D87=Dati!$A$92,D87=Dati!$A$93,D87=Dati!$A$94),G87*H87,0)</f>
        <v>0</v>
      </c>
      <c r="J87" s="19">
        <f>IF(OR(D87=Dati!$A$69,D87=Dati!$A$70,D87=Dati!$A$71,D87=Dati!$A$72,D87=Dati!$A$73,D87=Dati!$A$74,D87=Dati!$A$75,D87=Dati!$A$76,D87=Dati!$A$77,D87=Dati!$A$78,D87=Dati!$A$79,D87=Dati!$A$80),G87*H87,0)</f>
        <v>0</v>
      </c>
      <c r="K87" s="110"/>
      <c r="L87" s="122">
        <f t="shared" si="60"/>
        <v>0</v>
      </c>
      <c r="M87" s="122">
        <f t="shared" si="61"/>
        <v>0</v>
      </c>
      <c r="N87" s="122">
        <f t="shared" si="62"/>
        <v>0</v>
      </c>
      <c r="O87" s="122"/>
      <c r="P87" s="122">
        <f t="shared" si="63"/>
        <v>0</v>
      </c>
      <c r="Q87" s="122">
        <f t="shared" si="64"/>
        <v>0</v>
      </c>
      <c r="R87" s="122">
        <f t="shared" si="65"/>
        <v>0</v>
      </c>
      <c r="S87" s="122"/>
      <c r="T87" s="122"/>
      <c r="U87" s="122"/>
      <c r="V87" s="122"/>
      <c r="W87" s="110"/>
      <c r="X87" s="122"/>
      <c r="Y87" s="122"/>
      <c r="Z87" s="122"/>
      <c r="AA87" s="122"/>
      <c r="AB87" s="122"/>
      <c r="AC87" s="110"/>
      <c r="AD87" s="122"/>
      <c r="AE87" s="122"/>
      <c r="AF87" s="122"/>
      <c r="AG87" s="122"/>
      <c r="AH87" s="122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</row>
    <row r="88" spans="1:59" ht="16.5" thickTop="1" thickBot="1" x14ac:dyDescent="0.3">
      <c r="A88" s="10">
        <v>13</v>
      </c>
      <c r="B88" s="103"/>
      <c r="C88" s="103"/>
      <c r="D88" s="167" t="s">
        <v>21</v>
      </c>
      <c r="E88" s="168"/>
      <c r="F88" s="109" t="s">
        <v>30</v>
      </c>
      <c r="G88" s="151"/>
      <c r="H88" s="151"/>
      <c r="I88" s="19">
        <f>IF(OR(D88=Dati!$A$81,D88=Dati!$A$82,D88=Dati!$A$83,D88=Dati!$A$84,D88=Dati!$A$85,D88=Dati!$A$86,D88=Dati!$A$87,D88=Dati!$A$88,D88=Dati!$A$89,D88=Dati!$A$90,D88=Dati!$A$91,D88=Dati!$A$92,D88=Dati!$A$93,D88=Dati!$A$94),G88*H88,0)</f>
        <v>0</v>
      </c>
      <c r="J88" s="19">
        <f>IF(OR(D88=Dati!$A$69,D88=Dati!$A$70,D88=Dati!$A$71,D88=Dati!$A$72,D88=Dati!$A$73,D88=Dati!$A$74,D88=Dati!$A$75,D88=Dati!$A$76,D88=Dati!$A$77,D88=Dati!$A$78,D88=Dati!$A$79,D88=Dati!$A$80),G88*H88,0)</f>
        <v>0</v>
      </c>
      <c r="K88" s="110"/>
      <c r="L88" s="122">
        <f t="shared" si="60"/>
        <v>0</v>
      </c>
      <c r="M88" s="122">
        <f t="shared" si="61"/>
        <v>0</v>
      </c>
      <c r="N88" s="122">
        <f t="shared" si="62"/>
        <v>0</v>
      </c>
      <c r="O88" s="122"/>
      <c r="P88" s="122">
        <f t="shared" si="63"/>
        <v>0</v>
      </c>
      <c r="Q88" s="122">
        <f t="shared" si="64"/>
        <v>0</v>
      </c>
      <c r="R88" s="122">
        <f t="shared" si="65"/>
        <v>0</v>
      </c>
      <c r="S88" s="122"/>
      <c r="T88" s="122"/>
      <c r="U88" s="122"/>
      <c r="V88" s="122"/>
      <c r="W88" s="110"/>
      <c r="X88" s="122"/>
      <c r="Y88" s="122"/>
      <c r="Z88" s="122"/>
      <c r="AA88" s="122"/>
      <c r="AB88" s="122"/>
      <c r="AC88" s="110"/>
      <c r="AD88" s="122"/>
      <c r="AE88" s="122"/>
      <c r="AF88" s="122"/>
      <c r="AG88" s="122"/>
      <c r="AH88" s="122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</row>
    <row r="89" spans="1:59" ht="16.5" thickTop="1" thickBot="1" x14ac:dyDescent="0.3">
      <c r="A89" s="10">
        <v>14</v>
      </c>
      <c r="B89" s="103"/>
      <c r="C89" s="103"/>
      <c r="D89" s="167" t="s">
        <v>21</v>
      </c>
      <c r="E89" s="168"/>
      <c r="F89" s="109" t="s">
        <v>30</v>
      </c>
      <c r="G89" s="151"/>
      <c r="H89" s="151"/>
      <c r="I89" s="19">
        <f>IF(OR(D89=Dati!$A$81,D89=Dati!$A$82,D89=Dati!$A$83,D89=Dati!$A$84,D89=Dati!$A$85,D89=Dati!$A$86,D89=Dati!$A$87,D89=Dati!$A$88,D89=Dati!$A$89,D89=Dati!$A$90,D89=Dati!$A$91,D89=Dati!$A$92,D89=Dati!$A$93,D89=Dati!$A$94),G89*H89,0)</f>
        <v>0</v>
      </c>
      <c r="J89" s="19">
        <f>IF(OR(D89=Dati!$A$69,D89=Dati!$A$70,D89=Dati!$A$71,D89=Dati!$A$72,D89=Dati!$A$73,D89=Dati!$A$74,D89=Dati!$A$75,D89=Dati!$A$76,D89=Dati!$A$77,D89=Dati!$A$78,D89=Dati!$A$79,D89=Dati!$A$80),G89*H89,0)</f>
        <v>0</v>
      </c>
      <c r="K89" s="110"/>
      <c r="L89" s="122">
        <f t="shared" si="60"/>
        <v>0</v>
      </c>
      <c r="M89" s="122">
        <f t="shared" si="61"/>
        <v>0</v>
      </c>
      <c r="N89" s="122">
        <f t="shared" si="62"/>
        <v>0</v>
      </c>
      <c r="O89" s="122"/>
      <c r="P89" s="122">
        <f t="shared" si="63"/>
        <v>0</v>
      </c>
      <c r="Q89" s="122">
        <f t="shared" si="64"/>
        <v>0</v>
      </c>
      <c r="R89" s="122">
        <f t="shared" si="65"/>
        <v>0</v>
      </c>
      <c r="S89" s="122"/>
      <c r="T89" s="122"/>
      <c r="U89" s="122"/>
      <c r="V89" s="122"/>
      <c r="W89" s="110"/>
      <c r="X89" s="122"/>
      <c r="Y89" s="122"/>
      <c r="Z89" s="122"/>
      <c r="AA89" s="122"/>
      <c r="AB89" s="122"/>
      <c r="AC89" s="110"/>
      <c r="AD89" s="122"/>
      <c r="AE89" s="122"/>
      <c r="AF89" s="122"/>
      <c r="AG89" s="122"/>
      <c r="AH89" s="122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</row>
    <row r="90" spans="1:59" ht="16.5" thickTop="1" thickBot="1" x14ac:dyDescent="0.3">
      <c r="A90" s="10">
        <v>15</v>
      </c>
      <c r="B90" s="103"/>
      <c r="C90" s="103"/>
      <c r="D90" s="167" t="s">
        <v>21</v>
      </c>
      <c r="E90" s="168"/>
      <c r="F90" s="109" t="s">
        <v>30</v>
      </c>
      <c r="G90" s="151"/>
      <c r="H90" s="151"/>
      <c r="I90" s="19">
        <f>IF(OR(D90=Dati!$A$81,D90=Dati!$A$82,D90=Dati!$A$83,D90=Dati!$A$84,D90=Dati!$A$85,D90=Dati!$A$86,D90=Dati!$A$87,D90=Dati!$A$88,D90=Dati!$A$89,D90=Dati!$A$90,D90=Dati!$A$91,D90=Dati!$A$92,D90=Dati!$A$93,D90=Dati!$A$94),G90*H90,0)</f>
        <v>0</v>
      </c>
      <c r="J90" s="19">
        <f>IF(OR(D90=Dati!$A$69,D90=Dati!$A$70,D90=Dati!$A$71,D90=Dati!$A$72,D90=Dati!$A$73,D90=Dati!$A$74,D90=Dati!$A$75,D90=Dati!$A$76,D90=Dati!$A$77,D90=Dati!$A$78,D90=Dati!$A$79,D90=Dati!$A$80),G90*H90,0)</f>
        <v>0</v>
      </c>
      <c r="K90" s="110"/>
      <c r="L90" s="122">
        <f t="shared" si="60"/>
        <v>0</v>
      </c>
      <c r="M90" s="122">
        <f t="shared" si="61"/>
        <v>0</v>
      </c>
      <c r="N90" s="122">
        <f t="shared" si="62"/>
        <v>0</v>
      </c>
      <c r="O90" s="122"/>
      <c r="P90" s="122">
        <f t="shared" si="63"/>
        <v>0</v>
      </c>
      <c r="Q90" s="122">
        <f t="shared" si="64"/>
        <v>0</v>
      </c>
      <c r="R90" s="122">
        <f t="shared" si="65"/>
        <v>0</v>
      </c>
      <c r="S90" s="122"/>
      <c r="T90" s="122"/>
      <c r="U90" s="122"/>
      <c r="V90" s="122"/>
      <c r="W90" s="110"/>
      <c r="X90" s="122"/>
      <c r="Y90" s="122"/>
      <c r="Z90" s="122"/>
      <c r="AA90" s="122"/>
      <c r="AB90" s="122"/>
      <c r="AC90" s="110"/>
      <c r="AD90" s="122"/>
      <c r="AE90" s="122"/>
      <c r="AF90" s="122"/>
      <c r="AG90" s="122"/>
      <c r="AH90" s="122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</row>
    <row r="91" spans="1:59" ht="16.5" thickTop="1" thickBot="1" x14ac:dyDescent="0.3">
      <c r="A91" s="10">
        <v>16</v>
      </c>
      <c r="B91" s="103"/>
      <c r="C91" s="103"/>
      <c r="D91" s="167" t="s">
        <v>21</v>
      </c>
      <c r="E91" s="168"/>
      <c r="F91" s="109" t="s">
        <v>30</v>
      </c>
      <c r="G91" s="151"/>
      <c r="H91" s="151"/>
      <c r="I91" s="19">
        <f>IF(OR(D91=Dati!$A$81,D91=Dati!$A$82,D91=Dati!$A$83,D91=Dati!$A$84,D91=Dati!$A$85,D91=Dati!$A$86,D91=Dati!$A$87,D91=Dati!$A$88,D91=Dati!$A$89,D91=Dati!$A$90,D91=Dati!$A$91,D91=Dati!$A$92,D91=Dati!$A$93,D91=Dati!$A$94),G91*H91,0)</f>
        <v>0</v>
      </c>
      <c r="J91" s="19">
        <f>IF(OR(D91=Dati!$A$69,D91=Dati!$A$70,D91=Dati!$A$71,D91=Dati!$A$72,D91=Dati!$A$73,D91=Dati!$A$74,D91=Dati!$A$75,D91=Dati!$A$76,D91=Dati!$A$77,D91=Dati!$A$78,D91=Dati!$A$79,D91=Dati!$A$80),G91*H91,0)</f>
        <v>0</v>
      </c>
      <c r="K91" s="110"/>
      <c r="L91" s="122">
        <f t="shared" si="60"/>
        <v>0</v>
      </c>
      <c r="M91" s="122">
        <f t="shared" si="61"/>
        <v>0</v>
      </c>
      <c r="N91" s="122">
        <f t="shared" si="62"/>
        <v>0</v>
      </c>
      <c r="O91" s="122"/>
      <c r="P91" s="122">
        <f t="shared" si="63"/>
        <v>0</v>
      </c>
      <c r="Q91" s="122">
        <f t="shared" si="64"/>
        <v>0</v>
      </c>
      <c r="R91" s="122">
        <f t="shared" si="65"/>
        <v>0</v>
      </c>
      <c r="S91" s="122"/>
      <c r="T91" s="122"/>
      <c r="U91" s="122"/>
      <c r="V91" s="122"/>
      <c r="W91" s="110"/>
      <c r="X91" s="122"/>
      <c r="Y91" s="122"/>
      <c r="Z91" s="122"/>
      <c r="AA91" s="122"/>
      <c r="AB91" s="122"/>
      <c r="AC91" s="110"/>
      <c r="AD91" s="122"/>
      <c r="AE91" s="122"/>
      <c r="AF91" s="122"/>
      <c r="AG91" s="122"/>
      <c r="AH91" s="122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</row>
    <row r="92" spans="1:59" ht="16.5" thickTop="1" thickBot="1" x14ac:dyDescent="0.3">
      <c r="A92" s="10">
        <v>17</v>
      </c>
      <c r="B92" s="103"/>
      <c r="C92" s="103"/>
      <c r="D92" s="167" t="s">
        <v>21</v>
      </c>
      <c r="E92" s="168"/>
      <c r="F92" s="109" t="s">
        <v>30</v>
      </c>
      <c r="G92" s="151"/>
      <c r="H92" s="151"/>
      <c r="I92" s="19">
        <f>IF(OR(D92=Dati!$A$81,D92=Dati!$A$82,D92=Dati!$A$83,D92=Dati!$A$84,D92=Dati!$A$85,D92=Dati!$A$86,D92=Dati!$A$87,D92=Dati!$A$88,D92=Dati!$A$89,D92=Dati!$A$90,D92=Dati!$A$91,D92=Dati!$A$92,D92=Dati!$A$93,D92=Dati!$A$94),G92*H92,0)</f>
        <v>0</v>
      </c>
      <c r="J92" s="19">
        <f>IF(OR(D92=Dati!$A$69,D92=Dati!$A$70,D92=Dati!$A$71,D92=Dati!$A$72,D92=Dati!$A$73,D92=Dati!$A$74,D92=Dati!$A$75,D92=Dati!$A$76,D92=Dati!$A$77,D92=Dati!$A$78,D92=Dati!$A$79,D92=Dati!$A$80),G92*H92,0)</f>
        <v>0</v>
      </c>
      <c r="K92" s="110"/>
      <c r="L92" s="122">
        <f t="shared" si="60"/>
        <v>0</v>
      </c>
      <c r="M92" s="122">
        <f t="shared" si="61"/>
        <v>0</v>
      </c>
      <c r="N92" s="122">
        <f t="shared" si="62"/>
        <v>0</v>
      </c>
      <c r="O92" s="122"/>
      <c r="P92" s="122">
        <f t="shared" si="63"/>
        <v>0</v>
      </c>
      <c r="Q92" s="122">
        <f t="shared" si="64"/>
        <v>0</v>
      </c>
      <c r="R92" s="122">
        <f t="shared" si="65"/>
        <v>0</v>
      </c>
      <c r="S92" s="122"/>
      <c r="T92" s="122"/>
      <c r="U92" s="122"/>
      <c r="V92" s="122"/>
      <c r="W92" s="110"/>
      <c r="X92" s="122"/>
      <c r="Y92" s="122"/>
      <c r="Z92" s="122"/>
      <c r="AA92" s="122"/>
      <c r="AB92" s="122"/>
      <c r="AC92" s="110"/>
      <c r="AD92" s="122"/>
      <c r="AE92" s="122"/>
      <c r="AF92" s="122"/>
      <c r="AG92" s="122"/>
      <c r="AH92" s="122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</row>
    <row r="93" spans="1:59" ht="16.5" thickTop="1" thickBot="1" x14ac:dyDescent="0.3">
      <c r="A93" s="10">
        <v>18</v>
      </c>
      <c r="B93" s="103"/>
      <c r="C93" s="103"/>
      <c r="D93" s="167" t="s">
        <v>21</v>
      </c>
      <c r="E93" s="168"/>
      <c r="F93" s="109" t="s">
        <v>30</v>
      </c>
      <c r="G93" s="151"/>
      <c r="H93" s="151"/>
      <c r="I93" s="19">
        <f>IF(OR(D93=Dati!$A$81,D93=Dati!$A$82,D93=Dati!$A$83,D93=Dati!$A$84,D93=Dati!$A$85,D93=Dati!$A$86,D93=Dati!$A$87,D93=Dati!$A$88,D93=Dati!$A$89,D93=Dati!$A$90,D93=Dati!$A$91,D93=Dati!$A$92,D93=Dati!$A$93,D93=Dati!$A$94),G93*H93,0)</f>
        <v>0</v>
      </c>
      <c r="J93" s="19">
        <f>IF(OR(D93=Dati!$A$69,D93=Dati!$A$70,D93=Dati!$A$71,D93=Dati!$A$72,D93=Dati!$A$73,D93=Dati!$A$74,D93=Dati!$A$75,D93=Dati!$A$76,D93=Dati!$A$77,D93=Dati!$A$78,D93=Dati!$A$79,D93=Dati!$A$80),G93*H93,0)</f>
        <v>0</v>
      </c>
      <c r="K93" s="110"/>
      <c r="L93" s="122">
        <f t="shared" si="60"/>
        <v>0</v>
      </c>
      <c r="M93" s="122">
        <f t="shared" si="61"/>
        <v>0</v>
      </c>
      <c r="N93" s="122">
        <f t="shared" si="62"/>
        <v>0</v>
      </c>
      <c r="O93" s="122"/>
      <c r="P93" s="122">
        <f t="shared" si="63"/>
        <v>0</v>
      </c>
      <c r="Q93" s="122">
        <f t="shared" si="64"/>
        <v>0</v>
      </c>
      <c r="R93" s="122">
        <f t="shared" si="65"/>
        <v>0</v>
      </c>
      <c r="S93" s="122"/>
      <c r="T93" s="122"/>
      <c r="U93" s="122"/>
      <c r="V93" s="122"/>
      <c r="W93" s="110"/>
      <c r="X93" s="122"/>
      <c r="Y93" s="122"/>
      <c r="Z93" s="122"/>
      <c r="AA93" s="122"/>
      <c r="AB93" s="122"/>
      <c r="AC93" s="110"/>
      <c r="AD93" s="122"/>
      <c r="AE93" s="122"/>
      <c r="AF93" s="122"/>
      <c r="AG93" s="122"/>
      <c r="AH93" s="122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</row>
    <row r="94" spans="1:59" ht="16.5" thickTop="1" thickBot="1" x14ac:dyDescent="0.3">
      <c r="A94" s="10">
        <v>19</v>
      </c>
      <c r="B94" s="103"/>
      <c r="C94" s="103"/>
      <c r="D94" s="167" t="s">
        <v>21</v>
      </c>
      <c r="E94" s="168"/>
      <c r="F94" s="109" t="s">
        <v>30</v>
      </c>
      <c r="G94" s="151"/>
      <c r="H94" s="151"/>
      <c r="I94" s="19">
        <f>IF(OR(D94=Dati!$A$81,D94=Dati!$A$82,D94=Dati!$A$83,D94=Dati!$A$84,D94=Dati!$A$85,D94=Dati!$A$86,D94=Dati!$A$87,D94=Dati!$A$88,D94=Dati!$A$89,D94=Dati!$A$90,D94=Dati!$A$91,D94=Dati!$A$92,D94=Dati!$A$93,D94=Dati!$A$94),G94*H94,0)</f>
        <v>0</v>
      </c>
      <c r="J94" s="19">
        <f>IF(OR(D94=Dati!$A$69,D94=Dati!$A$70,D94=Dati!$A$71,D94=Dati!$A$72,D94=Dati!$A$73,D94=Dati!$A$74,D94=Dati!$A$75,D94=Dati!$A$76,D94=Dati!$A$77,D94=Dati!$A$78,D94=Dati!$A$79,D94=Dati!$A$80),G94*H94,0)</f>
        <v>0</v>
      </c>
      <c r="K94" s="110"/>
      <c r="L94" s="122">
        <f t="shared" si="60"/>
        <v>0</v>
      </c>
      <c r="M94" s="122">
        <f t="shared" si="61"/>
        <v>0</v>
      </c>
      <c r="N94" s="122">
        <f t="shared" si="62"/>
        <v>0</v>
      </c>
      <c r="O94" s="122"/>
      <c r="P94" s="122">
        <f t="shared" si="63"/>
        <v>0</v>
      </c>
      <c r="Q94" s="122">
        <f t="shared" si="64"/>
        <v>0</v>
      </c>
      <c r="R94" s="122">
        <f t="shared" si="65"/>
        <v>0</v>
      </c>
      <c r="S94" s="122"/>
      <c r="T94" s="122"/>
      <c r="U94" s="122"/>
      <c r="V94" s="122"/>
      <c r="W94" s="110"/>
      <c r="X94" s="122"/>
      <c r="Y94" s="122"/>
      <c r="Z94" s="122"/>
      <c r="AA94" s="122"/>
      <c r="AB94" s="122"/>
      <c r="AC94" s="110"/>
      <c r="AD94" s="122"/>
      <c r="AE94" s="122"/>
      <c r="AF94" s="122"/>
      <c r="AG94" s="122"/>
      <c r="AH94" s="122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</row>
    <row r="95" spans="1:59" ht="16.5" thickTop="1" thickBot="1" x14ac:dyDescent="0.3">
      <c r="A95" s="10">
        <v>20</v>
      </c>
      <c r="B95" s="103"/>
      <c r="C95" s="103"/>
      <c r="D95" s="167" t="s">
        <v>21</v>
      </c>
      <c r="E95" s="168"/>
      <c r="F95" s="109" t="s">
        <v>30</v>
      </c>
      <c r="G95" s="151"/>
      <c r="H95" s="151"/>
      <c r="I95" s="19">
        <f>IF(OR(D95=Dati!$A$81,D95=Dati!$A$82,D95=Dati!$A$83,D95=Dati!$A$84,D95=Dati!$A$85,D95=Dati!$A$86,D95=Dati!$A$87,D95=Dati!$A$88,D95=Dati!$A$89,D95=Dati!$A$90,D95=Dati!$A$91,D95=Dati!$A$92,D95=Dati!$A$93,D95=Dati!$A$94),G95*H95,0)</f>
        <v>0</v>
      </c>
      <c r="J95" s="19">
        <f>IF(OR(D95=Dati!$A$69,D95=Dati!$A$70,D95=Dati!$A$71,D95=Dati!$A$72,D95=Dati!$A$73,D95=Dati!$A$74,D95=Dati!$A$75,D95=Dati!$A$76,D95=Dati!$A$77,D95=Dati!$A$78,D95=Dati!$A$79,D95=Dati!$A$80),G95*H95,0)</f>
        <v>0</v>
      </c>
      <c r="K95" s="110"/>
      <c r="L95" s="122">
        <f t="shared" si="60"/>
        <v>0</v>
      </c>
      <c r="M95" s="122">
        <f t="shared" si="61"/>
        <v>0</v>
      </c>
      <c r="N95" s="122">
        <f t="shared" si="62"/>
        <v>0</v>
      </c>
      <c r="O95" s="122"/>
      <c r="P95" s="122">
        <f t="shared" si="63"/>
        <v>0</v>
      </c>
      <c r="Q95" s="122">
        <f t="shared" si="64"/>
        <v>0</v>
      </c>
      <c r="R95" s="122">
        <f t="shared" si="65"/>
        <v>0</v>
      </c>
      <c r="S95" s="122"/>
      <c r="T95" s="122"/>
      <c r="U95" s="122"/>
      <c r="V95" s="122"/>
      <c r="W95" s="110"/>
      <c r="X95" s="122"/>
      <c r="Y95" s="122"/>
      <c r="Z95" s="122"/>
      <c r="AA95" s="122"/>
      <c r="AB95" s="122"/>
      <c r="AC95" s="110"/>
      <c r="AD95" s="122"/>
      <c r="AE95" s="122"/>
      <c r="AF95" s="122"/>
      <c r="AG95" s="122"/>
      <c r="AH95" s="122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</row>
    <row r="96" spans="1:59" ht="16.5" thickTop="1" thickBot="1" x14ac:dyDescent="0.3">
      <c r="A96" s="10">
        <v>21</v>
      </c>
      <c r="B96" s="103"/>
      <c r="C96" s="103"/>
      <c r="D96" s="167" t="s">
        <v>21</v>
      </c>
      <c r="E96" s="168"/>
      <c r="F96" s="109" t="s">
        <v>30</v>
      </c>
      <c r="G96" s="151"/>
      <c r="H96" s="151"/>
      <c r="I96" s="19">
        <f>IF(OR(D96=Dati!$A$81,D96=Dati!$A$82,D96=Dati!$A$83,D96=Dati!$A$84,D96=Dati!$A$85,D96=Dati!$A$86,D96=Dati!$A$87,D96=Dati!$A$88,D96=Dati!$A$89,D96=Dati!$A$90,D96=Dati!$A$91,D96=Dati!$A$92,D96=Dati!$A$93,D96=Dati!$A$94),G96*H96,0)</f>
        <v>0</v>
      </c>
      <c r="J96" s="19">
        <f>IF(OR(D96=Dati!$A$69,D96=Dati!$A$70,D96=Dati!$A$71,D96=Dati!$A$72,D96=Dati!$A$73,D96=Dati!$A$74,D96=Dati!$A$75,D96=Dati!$A$76,D96=Dati!$A$77,D96=Dati!$A$78,D96=Dati!$A$79,D96=Dati!$A$80),G96*H96,0)</f>
        <v>0</v>
      </c>
      <c r="K96" s="110"/>
      <c r="L96" s="122">
        <f t="shared" si="60"/>
        <v>0</v>
      </c>
      <c r="M96" s="122">
        <f t="shared" si="61"/>
        <v>0</v>
      </c>
      <c r="N96" s="122">
        <f t="shared" si="62"/>
        <v>0</v>
      </c>
      <c r="O96" s="122"/>
      <c r="P96" s="122">
        <f t="shared" si="63"/>
        <v>0</v>
      </c>
      <c r="Q96" s="122">
        <f t="shared" si="64"/>
        <v>0</v>
      </c>
      <c r="R96" s="122">
        <f t="shared" si="65"/>
        <v>0</v>
      </c>
      <c r="S96" s="122"/>
      <c r="T96" s="122"/>
      <c r="U96" s="122"/>
      <c r="V96" s="122"/>
      <c r="W96" s="110"/>
      <c r="X96" s="122"/>
      <c r="Y96" s="122"/>
      <c r="Z96" s="122"/>
      <c r="AA96" s="122"/>
      <c r="AB96" s="122"/>
      <c r="AC96" s="110"/>
      <c r="AD96" s="122"/>
      <c r="AE96" s="122"/>
      <c r="AF96" s="122"/>
      <c r="AG96" s="122"/>
      <c r="AH96" s="122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</row>
    <row r="97" spans="1:59" ht="16.5" thickTop="1" thickBot="1" x14ac:dyDescent="0.3">
      <c r="A97" s="10">
        <v>22</v>
      </c>
      <c r="B97" s="103"/>
      <c r="C97" s="103"/>
      <c r="D97" s="167" t="s">
        <v>21</v>
      </c>
      <c r="E97" s="168"/>
      <c r="F97" s="109" t="s">
        <v>30</v>
      </c>
      <c r="G97" s="151"/>
      <c r="H97" s="151"/>
      <c r="I97" s="19">
        <f>IF(OR(D97=Dati!$A$81,D97=Dati!$A$82,D97=Dati!$A$83,D97=Dati!$A$84,D97=Dati!$A$85,D97=Dati!$A$86,D97=Dati!$A$87,D97=Dati!$A$88,D97=Dati!$A$89,D97=Dati!$A$90,D97=Dati!$A$91,D97=Dati!$A$92,D97=Dati!$A$93,D97=Dati!$A$94),G97*H97,0)</f>
        <v>0</v>
      </c>
      <c r="J97" s="19">
        <f>IF(OR(D97=Dati!$A$69,D97=Dati!$A$70,D97=Dati!$A$71,D97=Dati!$A$72,D97=Dati!$A$73,D97=Dati!$A$74,D97=Dati!$A$75,D97=Dati!$A$76,D97=Dati!$A$77,D97=Dati!$A$78,D97=Dati!$A$79,D97=Dati!$A$80),G97*H97,0)</f>
        <v>0</v>
      </c>
      <c r="K97" s="110"/>
      <c r="L97" s="122">
        <f t="shared" si="60"/>
        <v>0</v>
      </c>
      <c r="M97" s="122">
        <f t="shared" si="61"/>
        <v>0</v>
      </c>
      <c r="N97" s="122">
        <f t="shared" si="62"/>
        <v>0</v>
      </c>
      <c r="O97" s="122"/>
      <c r="P97" s="122">
        <f t="shared" si="63"/>
        <v>0</v>
      </c>
      <c r="Q97" s="122">
        <f t="shared" si="64"/>
        <v>0</v>
      </c>
      <c r="R97" s="122">
        <f t="shared" si="65"/>
        <v>0</v>
      </c>
      <c r="S97" s="122"/>
      <c r="T97" s="122"/>
      <c r="U97" s="122"/>
      <c r="V97" s="122"/>
      <c r="W97" s="110"/>
      <c r="X97" s="122"/>
      <c r="Y97" s="122"/>
      <c r="Z97" s="122"/>
      <c r="AA97" s="122"/>
      <c r="AB97" s="122"/>
      <c r="AC97" s="110"/>
      <c r="AD97" s="122"/>
      <c r="AE97" s="122"/>
      <c r="AF97" s="122"/>
      <c r="AG97" s="122"/>
      <c r="AH97" s="122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</row>
    <row r="98" spans="1:59" ht="16.5" thickTop="1" thickBot="1" x14ac:dyDescent="0.3">
      <c r="A98" s="10">
        <v>23</v>
      </c>
      <c r="B98" s="103"/>
      <c r="C98" s="103"/>
      <c r="D98" s="167" t="s">
        <v>21</v>
      </c>
      <c r="E98" s="168"/>
      <c r="F98" s="109" t="s">
        <v>30</v>
      </c>
      <c r="G98" s="151"/>
      <c r="H98" s="151"/>
      <c r="I98" s="19">
        <f>IF(OR(D98=Dati!$A$81,D98=Dati!$A$82,D98=Dati!$A$83,D98=Dati!$A$84,D98=Dati!$A$85,D98=Dati!$A$86,D98=Dati!$A$87,D98=Dati!$A$88,D98=Dati!$A$89,D98=Dati!$A$90,D98=Dati!$A$91,D98=Dati!$A$92,D98=Dati!$A$93,D98=Dati!$A$94),G98*H98,0)</f>
        <v>0</v>
      </c>
      <c r="J98" s="19">
        <f>IF(OR(D98=Dati!$A$69,D98=Dati!$A$70,D98=Dati!$A$71,D98=Dati!$A$72,D98=Dati!$A$73,D98=Dati!$A$74,D98=Dati!$A$75,D98=Dati!$A$76,D98=Dati!$A$77,D98=Dati!$A$78,D98=Dati!$A$79,D98=Dati!$A$80),G98*H98,0)</f>
        <v>0</v>
      </c>
      <c r="K98" s="110"/>
      <c r="L98" s="122">
        <f t="shared" si="60"/>
        <v>0</v>
      </c>
      <c r="M98" s="122">
        <f t="shared" si="61"/>
        <v>0</v>
      </c>
      <c r="N98" s="122">
        <f t="shared" si="62"/>
        <v>0</v>
      </c>
      <c r="O98" s="122"/>
      <c r="P98" s="122">
        <f t="shared" si="63"/>
        <v>0</v>
      </c>
      <c r="Q98" s="122">
        <f t="shared" si="64"/>
        <v>0</v>
      </c>
      <c r="R98" s="122">
        <f t="shared" si="65"/>
        <v>0</v>
      </c>
      <c r="S98" s="122"/>
      <c r="T98" s="122"/>
      <c r="U98" s="122"/>
      <c r="V98" s="122"/>
      <c r="W98" s="110"/>
      <c r="X98" s="122"/>
      <c r="Y98" s="122"/>
      <c r="Z98" s="122"/>
      <c r="AA98" s="122"/>
      <c r="AB98" s="122"/>
      <c r="AC98" s="110"/>
      <c r="AD98" s="122"/>
      <c r="AE98" s="122"/>
      <c r="AF98" s="122"/>
      <c r="AG98" s="122"/>
      <c r="AH98" s="122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</row>
    <row r="99" spans="1:59" ht="16.5" thickTop="1" thickBot="1" x14ac:dyDescent="0.3">
      <c r="A99" s="10">
        <v>24</v>
      </c>
      <c r="B99" s="103"/>
      <c r="C99" s="103"/>
      <c r="D99" s="167" t="s">
        <v>21</v>
      </c>
      <c r="E99" s="168"/>
      <c r="F99" s="109" t="s">
        <v>30</v>
      </c>
      <c r="G99" s="151"/>
      <c r="H99" s="151"/>
      <c r="I99" s="19">
        <f>IF(OR(D99=Dati!$A$81,D99=Dati!$A$82,D99=Dati!$A$83,D99=Dati!$A$84,D99=Dati!$A$85,D99=Dati!$A$86,D99=Dati!$A$87,D99=Dati!$A$88,D99=Dati!$A$89,D99=Dati!$A$90,D99=Dati!$A$91,D99=Dati!$A$92,D99=Dati!$A$93,D99=Dati!$A$94),G99*H99,0)</f>
        <v>0</v>
      </c>
      <c r="J99" s="19">
        <f>IF(OR(D99=Dati!$A$69,D99=Dati!$A$70,D99=Dati!$A$71,D99=Dati!$A$72,D99=Dati!$A$73,D99=Dati!$A$74,D99=Dati!$A$75,D99=Dati!$A$76,D99=Dati!$A$77,D99=Dati!$A$78,D99=Dati!$A$79,D99=Dati!$A$80),G99*H99,0)</f>
        <v>0</v>
      </c>
      <c r="K99" s="110"/>
      <c r="L99" s="122">
        <f t="shared" si="60"/>
        <v>0</v>
      </c>
      <c r="M99" s="122">
        <f t="shared" si="61"/>
        <v>0</v>
      </c>
      <c r="N99" s="122">
        <f t="shared" si="62"/>
        <v>0</v>
      </c>
      <c r="O99" s="122"/>
      <c r="P99" s="122">
        <f t="shared" si="63"/>
        <v>0</v>
      </c>
      <c r="Q99" s="122">
        <f t="shared" si="64"/>
        <v>0</v>
      </c>
      <c r="R99" s="122">
        <f t="shared" si="65"/>
        <v>0</v>
      </c>
      <c r="S99" s="122"/>
      <c r="T99" s="122"/>
      <c r="U99" s="122"/>
      <c r="V99" s="122"/>
      <c r="W99" s="110"/>
      <c r="X99" s="122"/>
      <c r="Y99" s="122"/>
      <c r="Z99" s="122"/>
      <c r="AA99" s="122"/>
      <c r="AB99" s="122"/>
      <c r="AC99" s="110"/>
      <c r="AD99" s="122"/>
      <c r="AE99" s="122"/>
      <c r="AF99" s="122"/>
      <c r="AG99" s="122"/>
      <c r="AH99" s="122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</row>
    <row r="100" spans="1:59" ht="16.5" thickTop="1" thickBot="1" x14ac:dyDescent="0.3">
      <c r="A100" s="10">
        <v>25</v>
      </c>
      <c r="B100" s="103"/>
      <c r="C100" s="103"/>
      <c r="D100" s="167" t="s">
        <v>21</v>
      </c>
      <c r="E100" s="168"/>
      <c r="F100" s="109" t="s">
        <v>30</v>
      </c>
      <c r="G100" s="151"/>
      <c r="H100" s="151"/>
      <c r="I100" s="19">
        <f>IF(OR(D100=Dati!$A$81,D100=Dati!$A$82,D100=Dati!$A$83,D100=Dati!$A$84,D100=Dati!$A$85,D100=Dati!$A$86,D100=Dati!$A$87,D100=Dati!$A$88,D100=Dati!$A$89,D100=Dati!$A$90,D100=Dati!$A$91,D100=Dati!$A$92,D100=Dati!$A$93,D100=Dati!$A$94),G100*H100,0)</f>
        <v>0</v>
      </c>
      <c r="J100" s="19">
        <f>IF(OR(D100=Dati!$A$69,D100=Dati!$A$70,D100=Dati!$A$71,D100=Dati!$A$72,D100=Dati!$A$73,D100=Dati!$A$74,D100=Dati!$A$75,D100=Dati!$A$76,D100=Dati!$A$77,D100=Dati!$A$78,D100=Dati!$A$79,D100=Dati!$A$80),G100*H100,0)</f>
        <v>0</v>
      </c>
      <c r="K100" s="110"/>
      <c r="L100" s="122">
        <f t="shared" si="60"/>
        <v>0</v>
      </c>
      <c r="M100" s="122">
        <f t="shared" si="61"/>
        <v>0</v>
      </c>
      <c r="N100" s="122">
        <f t="shared" si="62"/>
        <v>0</v>
      </c>
      <c r="O100" s="122"/>
      <c r="P100" s="122">
        <f t="shared" si="63"/>
        <v>0</v>
      </c>
      <c r="Q100" s="122">
        <f t="shared" si="64"/>
        <v>0</v>
      </c>
      <c r="R100" s="122">
        <f t="shared" si="65"/>
        <v>0</v>
      </c>
      <c r="S100" s="122"/>
      <c r="T100" s="122"/>
      <c r="U100" s="122"/>
      <c r="V100" s="122"/>
      <c r="W100" s="110"/>
      <c r="X100" s="122"/>
      <c r="Y100" s="122"/>
      <c r="Z100" s="122"/>
      <c r="AA100" s="122"/>
      <c r="AB100" s="122"/>
      <c r="AC100" s="110"/>
      <c r="AD100" s="122"/>
      <c r="AE100" s="122"/>
      <c r="AF100" s="122"/>
      <c r="AG100" s="122"/>
      <c r="AH100" s="122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</row>
    <row r="101" spans="1:59" ht="16.5" thickTop="1" thickBot="1" x14ac:dyDescent="0.3">
      <c r="A101" s="10">
        <v>26</v>
      </c>
      <c r="B101" s="103"/>
      <c r="C101" s="103"/>
      <c r="D101" s="167" t="s">
        <v>21</v>
      </c>
      <c r="E101" s="168"/>
      <c r="F101" s="109" t="s">
        <v>30</v>
      </c>
      <c r="G101" s="151"/>
      <c r="H101" s="151"/>
      <c r="I101" s="19">
        <f>IF(OR(D101=Dati!$A$81,D101=Dati!$A$82,D101=Dati!$A$83,D101=Dati!$A$84,D101=Dati!$A$85,D101=Dati!$A$86,D101=Dati!$A$87,D101=Dati!$A$88,D101=Dati!$A$89,D101=Dati!$A$90,D101=Dati!$A$91,D101=Dati!$A$92,D101=Dati!$A$93,D101=Dati!$A$94),G101*H101,0)</f>
        <v>0</v>
      </c>
      <c r="J101" s="19">
        <f>IF(OR(D101=Dati!$A$69,D101=Dati!$A$70,D101=Dati!$A$71,D101=Dati!$A$72,D101=Dati!$A$73,D101=Dati!$A$74,D101=Dati!$A$75,D101=Dati!$A$76,D101=Dati!$A$77,D101=Dati!$A$78,D101=Dati!$A$79,D101=Dati!$A$80),G101*H101,0)</f>
        <v>0</v>
      </c>
      <c r="K101" s="110"/>
      <c r="L101" s="122">
        <f t="shared" si="60"/>
        <v>0</v>
      </c>
      <c r="M101" s="122">
        <f t="shared" si="61"/>
        <v>0</v>
      </c>
      <c r="N101" s="122">
        <f t="shared" si="62"/>
        <v>0</v>
      </c>
      <c r="O101" s="122"/>
      <c r="P101" s="122">
        <f t="shared" si="63"/>
        <v>0</v>
      </c>
      <c r="Q101" s="122">
        <f t="shared" si="64"/>
        <v>0</v>
      </c>
      <c r="R101" s="122">
        <f t="shared" si="65"/>
        <v>0</v>
      </c>
      <c r="S101" s="122"/>
      <c r="T101" s="122"/>
      <c r="U101" s="122"/>
      <c r="V101" s="122"/>
      <c r="W101" s="110"/>
      <c r="X101" s="122"/>
      <c r="Y101" s="122"/>
      <c r="Z101" s="122"/>
      <c r="AA101" s="122"/>
      <c r="AB101" s="122"/>
      <c r="AC101" s="110"/>
      <c r="AD101" s="122"/>
      <c r="AE101" s="122"/>
      <c r="AF101" s="122"/>
      <c r="AG101" s="122"/>
      <c r="AH101" s="122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</row>
    <row r="102" spans="1:59" ht="16.5" thickTop="1" thickBot="1" x14ac:dyDescent="0.3">
      <c r="A102" s="10">
        <v>27</v>
      </c>
      <c r="B102" s="103"/>
      <c r="C102" s="103"/>
      <c r="D102" s="167" t="s">
        <v>21</v>
      </c>
      <c r="E102" s="168"/>
      <c r="F102" s="109" t="s">
        <v>30</v>
      </c>
      <c r="G102" s="151"/>
      <c r="H102" s="151"/>
      <c r="I102" s="19">
        <f>IF(OR(D102=Dati!$A$81,D102=Dati!$A$82,D102=Dati!$A$83,D102=Dati!$A$84,D102=Dati!$A$85,D102=Dati!$A$86,D102=Dati!$A$87,D102=Dati!$A$88,D102=Dati!$A$89,D102=Dati!$A$90,D102=Dati!$A$91,D102=Dati!$A$92,D102=Dati!$A$93,D102=Dati!$A$94),G102*H102,0)</f>
        <v>0</v>
      </c>
      <c r="J102" s="19">
        <f>IF(OR(D102=Dati!$A$69,D102=Dati!$A$70,D102=Dati!$A$71,D102=Dati!$A$72,D102=Dati!$A$73,D102=Dati!$A$74,D102=Dati!$A$75,D102=Dati!$A$76,D102=Dati!$A$77,D102=Dati!$A$78,D102=Dati!$A$79,D102=Dati!$A$80),G102*H102,0)</f>
        <v>0</v>
      </c>
      <c r="K102" s="110"/>
      <c r="L102" s="122">
        <f t="shared" si="60"/>
        <v>0</v>
      </c>
      <c r="M102" s="122">
        <f t="shared" si="61"/>
        <v>0</v>
      </c>
      <c r="N102" s="122">
        <f t="shared" si="62"/>
        <v>0</v>
      </c>
      <c r="O102" s="122"/>
      <c r="P102" s="122">
        <f t="shared" si="63"/>
        <v>0</v>
      </c>
      <c r="Q102" s="122">
        <f t="shared" si="64"/>
        <v>0</v>
      </c>
      <c r="R102" s="122">
        <f t="shared" si="65"/>
        <v>0</v>
      </c>
      <c r="S102" s="122"/>
      <c r="T102" s="122"/>
      <c r="U102" s="122"/>
      <c r="V102" s="122"/>
      <c r="W102" s="110"/>
      <c r="X102" s="122"/>
      <c r="Y102" s="122"/>
      <c r="Z102" s="122"/>
      <c r="AA102" s="122"/>
      <c r="AB102" s="122"/>
      <c r="AC102" s="110"/>
      <c r="AD102" s="122"/>
      <c r="AE102" s="122"/>
      <c r="AF102" s="122"/>
      <c r="AG102" s="122"/>
      <c r="AH102" s="122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</row>
    <row r="103" spans="1:59" ht="16.5" thickTop="1" thickBot="1" x14ac:dyDescent="0.3">
      <c r="A103" s="10">
        <v>28</v>
      </c>
      <c r="B103" s="103"/>
      <c r="C103" s="103"/>
      <c r="D103" s="167" t="s">
        <v>21</v>
      </c>
      <c r="E103" s="168"/>
      <c r="F103" s="109" t="s">
        <v>30</v>
      </c>
      <c r="G103" s="151"/>
      <c r="H103" s="151"/>
      <c r="I103" s="19">
        <f>IF(OR(D103=Dati!$A$81,D103=Dati!$A$82,D103=Dati!$A$83,D103=Dati!$A$84,D103=Dati!$A$85,D103=Dati!$A$86,D103=Dati!$A$87,D103=Dati!$A$88,D103=Dati!$A$89,D103=Dati!$A$90,D103=Dati!$A$91,D103=Dati!$A$92,D103=Dati!$A$93,D103=Dati!$A$94),G103*H103,0)</f>
        <v>0</v>
      </c>
      <c r="J103" s="19">
        <f>IF(OR(D103=Dati!$A$69,D103=Dati!$A$70,D103=Dati!$A$71,D103=Dati!$A$72,D103=Dati!$A$73,D103=Dati!$A$74,D103=Dati!$A$75,D103=Dati!$A$76,D103=Dati!$A$77,D103=Dati!$A$78,D103=Dati!$A$79,D103=Dati!$A$80),G103*H103,0)</f>
        <v>0</v>
      </c>
      <c r="K103" s="110"/>
      <c r="L103" s="122">
        <f t="shared" si="60"/>
        <v>0</v>
      </c>
      <c r="M103" s="122">
        <f t="shared" si="61"/>
        <v>0</v>
      </c>
      <c r="N103" s="122">
        <f t="shared" si="62"/>
        <v>0</v>
      </c>
      <c r="O103" s="122"/>
      <c r="P103" s="122">
        <f t="shared" si="63"/>
        <v>0</v>
      </c>
      <c r="Q103" s="122">
        <f t="shared" si="64"/>
        <v>0</v>
      </c>
      <c r="R103" s="122">
        <f t="shared" si="65"/>
        <v>0</v>
      </c>
      <c r="S103" s="122"/>
      <c r="T103" s="122"/>
      <c r="U103" s="122"/>
      <c r="V103" s="122"/>
      <c r="W103" s="110"/>
      <c r="X103" s="122"/>
      <c r="Y103" s="122"/>
      <c r="Z103" s="122"/>
      <c r="AA103" s="122"/>
      <c r="AB103" s="122"/>
      <c r="AC103" s="110"/>
      <c r="AD103" s="122"/>
      <c r="AE103" s="122"/>
      <c r="AF103" s="122"/>
      <c r="AG103" s="122"/>
      <c r="AH103" s="122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</row>
    <row r="104" spans="1:59" ht="16.5" thickTop="1" thickBot="1" x14ac:dyDescent="0.3">
      <c r="A104" s="10">
        <v>29</v>
      </c>
      <c r="B104" s="103"/>
      <c r="C104" s="103"/>
      <c r="D104" s="167" t="s">
        <v>21</v>
      </c>
      <c r="E104" s="168"/>
      <c r="F104" s="109" t="s">
        <v>30</v>
      </c>
      <c r="G104" s="151"/>
      <c r="H104" s="151"/>
      <c r="I104" s="19">
        <f>IF(OR(D104=Dati!$A$81,D104=Dati!$A$82,D104=Dati!$A$83,D104=Dati!$A$84,D104=Dati!$A$85,D104=Dati!$A$86,D104=Dati!$A$87,D104=Dati!$A$88,D104=Dati!$A$89,D104=Dati!$A$90,D104=Dati!$A$91,D104=Dati!$A$92,D104=Dati!$A$93,D104=Dati!$A$94),G104*H104,0)</f>
        <v>0</v>
      </c>
      <c r="J104" s="19">
        <f>IF(OR(D104=Dati!$A$69,D104=Dati!$A$70,D104=Dati!$A$71,D104=Dati!$A$72,D104=Dati!$A$73,D104=Dati!$A$74,D104=Dati!$A$75,D104=Dati!$A$76,D104=Dati!$A$77,D104=Dati!$A$78,D104=Dati!$A$79,D104=Dati!$A$80),G104*H104,0)</f>
        <v>0</v>
      </c>
      <c r="K104" s="110"/>
      <c r="L104" s="122">
        <f t="shared" si="60"/>
        <v>0</v>
      </c>
      <c r="M104" s="122">
        <f t="shared" si="61"/>
        <v>0</v>
      </c>
      <c r="N104" s="122">
        <f t="shared" si="62"/>
        <v>0</v>
      </c>
      <c r="O104" s="122"/>
      <c r="P104" s="122">
        <f t="shared" si="63"/>
        <v>0</v>
      </c>
      <c r="Q104" s="122">
        <f t="shared" si="64"/>
        <v>0</v>
      </c>
      <c r="R104" s="122">
        <f t="shared" si="65"/>
        <v>0</v>
      </c>
      <c r="S104" s="122"/>
      <c r="T104" s="122"/>
      <c r="U104" s="122"/>
      <c r="V104" s="122"/>
      <c r="W104" s="110"/>
      <c r="X104" s="122"/>
      <c r="Y104" s="122"/>
      <c r="Z104" s="122"/>
      <c r="AA104" s="122"/>
      <c r="AB104" s="122"/>
      <c r="AC104" s="110"/>
      <c r="AD104" s="122"/>
      <c r="AE104" s="122"/>
      <c r="AF104" s="122"/>
      <c r="AG104" s="122"/>
      <c r="AH104" s="122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</row>
    <row r="105" spans="1:59" ht="16.5" thickTop="1" thickBot="1" x14ac:dyDescent="0.3">
      <c r="A105" s="10">
        <v>30</v>
      </c>
      <c r="B105" s="103"/>
      <c r="C105" s="103"/>
      <c r="D105" s="167" t="s">
        <v>21</v>
      </c>
      <c r="E105" s="168"/>
      <c r="F105" s="109" t="s">
        <v>30</v>
      </c>
      <c r="G105" s="151"/>
      <c r="H105" s="151"/>
      <c r="I105" s="19">
        <f>IF(OR(D105=Dati!$A$81,D105=Dati!$A$82,D105=Dati!$A$83,D105=Dati!$A$84,D105=Dati!$A$85,D105=Dati!$A$86,D105=Dati!$A$87,D105=Dati!$A$88,D105=Dati!$A$89,D105=Dati!$A$90,D105=Dati!$A$91,D105=Dati!$A$92,D105=Dati!$A$93,D105=Dati!$A$94),G105*H105,0)</f>
        <v>0</v>
      </c>
      <c r="J105" s="19">
        <f>IF(OR(D105=Dati!$A$69,D105=Dati!$A$70,D105=Dati!$A$71,D105=Dati!$A$72,D105=Dati!$A$73,D105=Dati!$A$74,D105=Dati!$A$75,D105=Dati!$A$76,D105=Dati!$A$77,D105=Dati!$A$78,D105=Dati!$A$79,D105=Dati!$A$80),G105*H105,0)</f>
        <v>0</v>
      </c>
      <c r="K105" s="110"/>
      <c r="L105" s="122">
        <f t="shared" si="60"/>
        <v>0</v>
      </c>
      <c r="M105" s="122">
        <f t="shared" si="61"/>
        <v>0</v>
      </c>
      <c r="N105" s="122">
        <f t="shared" si="62"/>
        <v>0</v>
      </c>
      <c r="O105" s="122"/>
      <c r="P105" s="122">
        <f t="shared" si="63"/>
        <v>0</v>
      </c>
      <c r="Q105" s="122">
        <f t="shared" si="64"/>
        <v>0</v>
      </c>
      <c r="R105" s="122">
        <f t="shared" si="65"/>
        <v>0</v>
      </c>
      <c r="S105" s="122"/>
      <c r="T105" s="122"/>
      <c r="U105" s="122"/>
      <c r="V105" s="122"/>
      <c r="W105" s="110"/>
      <c r="X105" s="122"/>
      <c r="Y105" s="122"/>
      <c r="Z105" s="122"/>
      <c r="AA105" s="122"/>
      <c r="AB105" s="122"/>
      <c r="AC105" s="110"/>
      <c r="AD105" s="122"/>
      <c r="AE105" s="122"/>
      <c r="AF105" s="122"/>
      <c r="AG105" s="122"/>
      <c r="AH105" s="122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</row>
    <row r="106" spans="1:59" ht="16.5" thickTop="1" thickBot="1" x14ac:dyDescent="0.3">
      <c r="A106" s="10">
        <v>31</v>
      </c>
      <c r="B106" s="103"/>
      <c r="C106" s="103"/>
      <c r="D106" s="167" t="s">
        <v>21</v>
      </c>
      <c r="E106" s="168"/>
      <c r="F106" s="109" t="s">
        <v>30</v>
      </c>
      <c r="G106" s="151"/>
      <c r="H106" s="151"/>
      <c r="I106" s="19">
        <f>IF(OR(D106=Dati!$A$81,D106=Dati!$A$82,D106=Dati!$A$83,D106=Dati!$A$84,D106=Dati!$A$85,D106=Dati!$A$86,D106=Dati!$A$87,D106=Dati!$A$88,D106=Dati!$A$89,D106=Dati!$A$90,D106=Dati!$A$91,D106=Dati!$A$92,D106=Dati!$A$93,D106=Dati!$A$94),G106*H106,0)</f>
        <v>0</v>
      </c>
      <c r="J106" s="19">
        <f>IF(OR(D106=Dati!$A$69,D106=Dati!$A$70,D106=Dati!$A$71,D106=Dati!$A$72,D106=Dati!$A$73,D106=Dati!$A$74,D106=Dati!$A$75,D106=Dati!$A$76,D106=Dati!$A$77,D106=Dati!$A$78,D106=Dati!$A$79,D106=Dati!$A$80),G106*H106,0)</f>
        <v>0</v>
      </c>
      <c r="K106" s="110"/>
      <c r="L106" s="122">
        <f t="shared" si="60"/>
        <v>0</v>
      </c>
      <c r="M106" s="122">
        <f t="shared" si="61"/>
        <v>0</v>
      </c>
      <c r="N106" s="122">
        <f t="shared" si="62"/>
        <v>0</v>
      </c>
      <c r="O106" s="122"/>
      <c r="P106" s="122">
        <f t="shared" si="63"/>
        <v>0</v>
      </c>
      <c r="Q106" s="122">
        <f t="shared" si="64"/>
        <v>0</v>
      </c>
      <c r="R106" s="122">
        <f t="shared" si="65"/>
        <v>0</v>
      </c>
      <c r="S106" s="122"/>
      <c r="T106" s="122"/>
      <c r="U106" s="122"/>
      <c r="V106" s="122"/>
      <c r="W106" s="110"/>
      <c r="X106" s="122"/>
      <c r="Y106" s="122"/>
      <c r="Z106" s="122"/>
      <c r="AA106" s="122"/>
      <c r="AB106" s="122"/>
      <c r="AC106" s="110"/>
      <c r="AD106" s="122"/>
      <c r="AE106" s="122"/>
      <c r="AF106" s="122"/>
      <c r="AG106" s="122"/>
      <c r="AH106" s="122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</row>
    <row r="107" spans="1:59" ht="16.5" thickTop="1" thickBot="1" x14ac:dyDescent="0.3">
      <c r="A107" s="10">
        <v>32</v>
      </c>
      <c r="B107" s="103"/>
      <c r="C107" s="103"/>
      <c r="D107" s="167" t="s">
        <v>21</v>
      </c>
      <c r="E107" s="168"/>
      <c r="F107" s="109" t="s">
        <v>30</v>
      </c>
      <c r="G107" s="151"/>
      <c r="H107" s="151"/>
      <c r="I107" s="19">
        <f>IF(OR(D107=Dati!$A$81,D107=Dati!$A$82,D107=Dati!$A$83,D107=Dati!$A$84,D107=Dati!$A$85,D107=Dati!$A$86,D107=Dati!$A$87,D107=Dati!$A$88,D107=Dati!$A$89,D107=Dati!$A$90,D107=Dati!$A$91,D107=Dati!$A$92,D107=Dati!$A$93,D107=Dati!$A$94),G107*H107,0)</f>
        <v>0</v>
      </c>
      <c r="J107" s="19">
        <f>IF(OR(D107=Dati!$A$69,D107=Dati!$A$70,D107=Dati!$A$71,D107=Dati!$A$72,D107=Dati!$A$73,D107=Dati!$A$74,D107=Dati!$A$75,D107=Dati!$A$76,D107=Dati!$A$77,D107=Dati!$A$78,D107=Dati!$A$79,D107=Dati!$A$80),G107*H107,0)</f>
        <v>0</v>
      </c>
      <c r="K107" s="110"/>
      <c r="L107" s="122">
        <f t="shared" si="60"/>
        <v>0</v>
      </c>
      <c r="M107" s="122">
        <f t="shared" si="61"/>
        <v>0</v>
      </c>
      <c r="N107" s="122">
        <f t="shared" si="62"/>
        <v>0</v>
      </c>
      <c r="O107" s="122"/>
      <c r="P107" s="122">
        <f t="shared" si="63"/>
        <v>0</v>
      </c>
      <c r="Q107" s="122">
        <f t="shared" si="64"/>
        <v>0</v>
      </c>
      <c r="R107" s="122">
        <f t="shared" si="65"/>
        <v>0</v>
      </c>
      <c r="S107" s="122"/>
      <c r="T107" s="122"/>
      <c r="U107" s="122"/>
      <c r="V107" s="122"/>
      <c r="W107" s="110"/>
      <c r="X107" s="122"/>
      <c r="Y107" s="122"/>
      <c r="Z107" s="122"/>
      <c r="AA107" s="122"/>
      <c r="AB107" s="122"/>
      <c r="AC107" s="110"/>
      <c r="AD107" s="122"/>
      <c r="AE107" s="122"/>
      <c r="AF107" s="122"/>
      <c r="AG107" s="122"/>
      <c r="AH107" s="122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</row>
    <row r="108" spans="1:59" ht="16.5" thickTop="1" thickBot="1" x14ac:dyDescent="0.3">
      <c r="A108" s="10">
        <v>33</v>
      </c>
      <c r="B108" s="103"/>
      <c r="C108" s="103"/>
      <c r="D108" s="167" t="s">
        <v>21</v>
      </c>
      <c r="E108" s="168"/>
      <c r="F108" s="109" t="s">
        <v>30</v>
      </c>
      <c r="G108" s="151"/>
      <c r="H108" s="151"/>
      <c r="I108" s="19">
        <f>IF(OR(D108=Dati!$A$81,D108=Dati!$A$82,D108=Dati!$A$83,D108=Dati!$A$84,D108=Dati!$A$85,D108=Dati!$A$86,D108=Dati!$A$87,D108=Dati!$A$88,D108=Dati!$A$89,D108=Dati!$A$90,D108=Dati!$A$91,D108=Dati!$A$92,D108=Dati!$A$93,D108=Dati!$A$94),G108*H108,0)</f>
        <v>0</v>
      </c>
      <c r="J108" s="19">
        <f>IF(OR(D108=Dati!$A$69,D108=Dati!$A$70,D108=Dati!$A$71,D108=Dati!$A$72,D108=Dati!$A$73,D108=Dati!$A$74,D108=Dati!$A$75,D108=Dati!$A$76,D108=Dati!$A$77,D108=Dati!$A$78,D108=Dati!$A$79,D108=Dati!$A$80),G108*H108,0)</f>
        <v>0</v>
      </c>
      <c r="K108" s="110"/>
      <c r="L108" s="122">
        <f t="shared" ref="L108:L137" si="66">IF($F108=NC,$J108,0)</f>
        <v>0</v>
      </c>
      <c r="M108" s="122">
        <f t="shared" ref="M108:M137" si="67">IF($F108=DR,$J108,0)</f>
        <v>0</v>
      </c>
      <c r="N108" s="122">
        <f t="shared" ref="N108:N137" si="68">IF($F108=RR,$J108,0)</f>
        <v>0</v>
      </c>
      <c r="O108" s="122"/>
      <c r="P108" s="122">
        <f t="shared" ref="P108:P137" si="69">IF($F108=NC,$I108,0)</f>
        <v>0</v>
      </c>
      <c r="Q108" s="122">
        <f t="shared" ref="Q108:Q137" si="70">IF($F108=DR,$I108,0)</f>
        <v>0</v>
      </c>
      <c r="R108" s="122">
        <f t="shared" ref="R108:R137" si="71">IF($F108=RR,$I108,0)</f>
        <v>0</v>
      </c>
      <c r="S108" s="122"/>
      <c r="T108" s="122"/>
      <c r="U108" s="122"/>
      <c r="V108" s="122"/>
      <c r="W108" s="110"/>
      <c r="X108" s="122"/>
      <c r="Y108" s="122"/>
      <c r="Z108" s="122"/>
      <c r="AA108" s="122"/>
      <c r="AB108" s="122"/>
      <c r="AC108" s="110"/>
      <c r="AD108" s="122"/>
      <c r="AE108" s="122"/>
      <c r="AF108" s="122"/>
      <c r="AG108" s="122"/>
      <c r="AH108" s="122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</row>
    <row r="109" spans="1:59" ht="16.5" thickTop="1" thickBot="1" x14ac:dyDescent="0.3">
      <c r="A109" s="10">
        <v>34</v>
      </c>
      <c r="B109" s="103"/>
      <c r="C109" s="103"/>
      <c r="D109" s="167" t="s">
        <v>21</v>
      </c>
      <c r="E109" s="168"/>
      <c r="F109" s="109" t="s">
        <v>30</v>
      </c>
      <c r="G109" s="151"/>
      <c r="H109" s="151"/>
      <c r="I109" s="19">
        <f>IF(OR(D109=Dati!$A$81,D109=Dati!$A$82,D109=Dati!$A$83,D109=Dati!$A$84,D109=Dati!$A$85,D109=Dati!$A$86,D109=Dati!$A$87,D109=Dati!$A$88,D109=Dati!$A$89,D109=Dati!$A$90,D109=Dati!$A$91,D109=Dati!$A$92,D109=Dati!$A$93,D109=Dati!$A$94),G109*H109,0)</f>
        <v>0</v>
      </c>
      <c r="J109" s="19">
        <f>IF(OR(D109=Dati!$A$69,D109=Dati!$A$70,D109=Dati!$A$71,D109=Dati!$A$72,D109=Dati!$A$73,D109=Dati!$A$74,D109=Dati!$A$75,D109=Dati!$A$76,D109=Dati!$A$77,D109=Dati!$A$78,D109=Dati!$A$79,D109=Dati!$A$80),G109*H109,0)</f>
        <v>0</v>
      </c>
      <c r="K109" s="110"/>
      <c r="L109" s="122">
        <f t="shared" si="66"/>
        <v>0</v>
      </c>
      <c r="M109" s="122">
        <f t="shared" si="67"/>
        <v>0</v>
      </c>
      <c r="N109" s="122">
        <f t="shared" si="68"/>
        <v>0</v>
      </c>
      <c r="O109" s="122"/>
      <c r="P109" s="122">
        <f t="shared" si="69"/>
        <v>0</v>
      </c>
      <c r="Q109" s="122">
        <f t="shared" si="70"/>
        <v>0</v>
      </c>
      <c r="R109" s="122">
        <f t="shared" si="71"/>
        <v>0</v>
      </c>
      <c r="S109" s="122"/>
      <c r="T109" s="122"/>
      <c r="U109" s="122"/>
      <c r="V109" s="122"/>
      <c r="W109" s="110"/>
      <c r="X109" s="122"/>
      <c r="Y109" s="122"/>
      <c r="Z109" s="122"/>
      <c r="AA109" s="122"/>
      <c r="AB109" s="122"/>
      <c r="AC109" s="110"/>
      <c r="AD109" s="122"/>
      <c r="AE109" s="122"/>
      <c r="AF109" s="122"/>
      <c r="AG109" s="122"/>
      <c r="AH109" s="122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</row>
    <row r="110" spans="1:59" ht="16.5" thickTop="1" thickBot="1" x14ac:dyDescent="0.3">
      <c r="A110" s="10">
        <v>35</v>
      </c>
      <c r="B110" s="103"/>
      <c r="C110" s="103"/>
      <c r="D110" s="167" t="s">
        <v>21</v>
      </c>
      <c r="E110" s="168"/>
      <c r="F110" s="109" t="s">
        <v>30</v>
      </c>
      <c r="G110" s="151"/>
      <c r="H110" s="151"/>
      <c r="I110" s="19">
        <f>IF(OR(D110=Dati!$A$81,D110=Dati!$A$82,D110=Dati!$A$83,D110=Dati!$A$84,D110=Dati!$A$85,D110=Dati!$A$86,D110=Dati!$A$87,D110=Dati!$A$88,D110=Dati!$A$89,D110=Dati!$A$90,D110=Dati!$A$91,D110=Dati!$A$92,D110=Dati!$A$93,D110=Dati!$A$94),G110*H110,0)</f>
        <v>0</v>
      </c>
      <c r="J110" s="19">
        <f>IF(OR(D110=Dati!$A$69,D110=Dati!$A$70,D110=Dati!$A$71,D110=Dati!$A$72,D110=Dati!$A$73,D110=Dati!$A$74,D110=Dati!$A$75,D110=Dati!$A$76,D110=Dati!$A$77,D110=Dati!$A$78,D110=Dati!$A$79,D110=Dati!$A$80),G110*H110,0)</f>
        <v>0</v>
      </c>
      <c r="K110" s="110"/>
      <c r="L110" s="122">
        <f t="shared" si="66"/>
        <v>0</v>
      </c>
      <c r="M110" s="122">
        <f t="shared" si="67"/>
        <v>0</v>
      </c>
      <c r="N110" s="122">
        <f t="shared" si="68"/>
        <v>0</v>
      </c>
      <c r="O110" s="122"/>
      <c r="P110" s="122">
        <f t="shared" si="69"/>
        <v>0</v>
      </c>
      <c r="Q110" s="122">
        <f t="shared" si="70"/>
        <v>0</v>
      </c>
      <c r="R110" s="122">
        <f t="shared" si="71"/>
        <v>0</v>
      </c>
      <c r="S110" s="122"/>
      <c r="T110" s="122"/>
      <c r="U110" s="122"/>
      <c r="V110" s="122"/>
      <c r="W110" s="110"/>
      <c r="X110" s="122"/>
      <c r="Y110" s="122"/>
      <c r="Z110" s="122"/>
      <c r="AA110" s="122"/>
      <c r="AB110" s="122"/>
      <c r="AC110" s="110"/>
      <c r="AD110" s="122"/>
      <c r="AE110" s="122"/>
      <c r="AF110" s="122"/>
      <c r="AG110" s="122"/>
      <c r="AH110" s="122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</row>
    <row r="111" spans="1:59" ht="16.5" thickTop="1" thickBot="1" x14ac:dyDescent="0.3">
      <c r="A111" s="10">
        <v>36</v>
      </c>
      <c r="B111" s="103"/>
      <c r="C111" s="103"/>
      <c r="D111" s="167" t="s">
        <v>21</v>
      </c>
      <c r="E111" s="168"/>
      <c r="F111" s="109" t="s">
        <v>30</v>
      </c>
      <c r="G111" s="151"/>
      <c r="H111" s="151"/>
      <c r="I111" s="19">
        <f>IF(OR(D111=Dati!$A$81,D111=Dati!$A$82,D111=Dati!$A$83,D111=Dati!$A$84,D111=Dati!$A$85,D111=Dati!$A$86,D111=Dati!$A$87,D111=Dati!$A$88,D111=Dati!$A$89,D111=Dati!$A$90,D111=Dati!$A$91,D111=Dati!$A$92,D111=Dati!$A$93,D111=Dati!$A$94),G111*H111,0)</f>
        <v>0</v>
      </c>
      <c r="J111" s="19">
        <f>IF(OR(D111=Dati!$A$69,D111=Dati!$A$70,D111=Dati!$A$71,D111=Dati!$A$72,D111=Dati!$A$73,D111=Dati!$A$74,D111=Dati!$A$75,D111=Dati!$A$76,D111=Dati!$A$77,D111=Dati!$A$78,D111=Dati!$A$79,D111=Dati!$A$80),G111*H111,0)</f>
        <v>0</v>
      </c>
      <c r="K111" s="110"/>
      <c r="L111" s="122">
        <f t="shared" si="66"/>
        <v>0</v>
      </c>
      <c r="M111" s="122">
        <f t="shared" si="67"/>
        <v>0</v>
      </c>
      <c r="N111" s="122">
        <f t="shared" si="68"/>
        <v>0</v>
      </c>
      <c r="O111" s="122"/>
      <c r="P111" s="122">
        <f t="shared" si="69"/>
        <v>0</v>
      </c>
      <c r="Q111" s="122">
        <f t="shared" si="70"/>
        <v>0</v>
      </c>
      <c r="R111" s="122">
        <f t="shared" si="71"/>
        <v>0</v>
      </c>
      <c r="S111" s="122"/>
      <c r="T111" s="122"/>
      <c r="U111" s="122"/>
      <c r="V111" s="122"/>
      <c r="W111" s="110"/>
      <c r="X111" s="122"/>
      <c r="Y111" s="122"/>
      <c r="Z111" s="122"/>
      <c r="AA111" s="122"/>
      <c r="AB111" s="122"/>
      <c r="AC111" s="110"/>
      <c r="AD111" s="122"/>
      <c r="AE111" s="122"/>
      <c r="AF111" s="122"/>
      <c r="AG111" s="122"/>
      <c r="AH111" s="122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</row>
    <row r="112" spans="1:59" ht="16.5" thickTop="1" thickBot="1" x14ac:dyDescent="0.3">
      <c r="A112" s="10">
        <v>37</v>
      </c>
      <c r="B112" s="103"/>
      <c r="C112" s="103"/>
      <c r="D112" s="167" t="s">
        <v>21</v>
      </c>
      <c r="E112" s="168"/>
      <c r="F112" s="109" t="s">
        <v>30</v>
      </c>
      <c r="G112" s="151"/>
      <c r="H112" s="151"/>
      <c r="I112" s="19">
        <f>IF(OR(D112=Dati!$A$81,D112=Dati!$A$82,D112=Dati!$A$83,D112=Dati!$A$84,D112=Dati!$A$85,D112=Dati!$A$86,D112=Dati!$A$87,D112=Dati!$A$88,D112=Dati!$A$89,D112=Dati!$A$90,D112=Dati!$A$91,D112=Dati!$A$92,D112=Dati!$A$93,D112=Dati!$A$94),G112*H112,0)</f>
        <v>0</v>
      </c>
      <c r="J112" s="19">
        <f>IF(OR(D112=Dati!$A$69,D112=Dati!$A$70,D112=Dati!$A$71,D112=Dati!$A$72,D112=Dati!$A$73,D112=Dati!$A$74,D112=Dati!$A$75,D112=Dati!$A$76,D112=Dati!$A$77,D112=Dati!$A$78,D112=Dati!$A$79,D112=Dati!$A$80),G112*H112,0)</f>
        <v>0</v>
      </c>
      <c r="K112" s="110"/>
      <c r="L112" s="122">
        <f t="shared" si="66"/>
        <v>0</v>
      </c>
      <c r="M112" s="122">
        <f t="shared" si="67"/>
        <v>0</v>
      </c>
      <c r="N112" s="122">
        <f t="shared" si="68"/>
        <v>0</v>
      </c>
      <c r="O112" s="122"/>
      <c r="P112" s="122">
        <f t="shared" si="69"/>
        <v>0</v>
      </c>
      <c r="Q112" s="122">
        <f t="shared" si="70"/>
        <v>0</v>
      </c>
      <c r="R112" s="122">
        <f t="shared" si="71"/>
        <v>0</v>
      </c>
      <c r="S112" s="122"/>
      <c r="T112" s="122"/>
      <c r="U112" s="122"/>
      <c r="V112" s="122"/>
      <c r="W112" s="110"/>
      <c r="X112" s="122"/>
      <c r="Y112" s="122"/>
      <c r="Z112" s="122"/>
      <c r="AA112" s="122"/>
      <c r="AB112" s="122"/>
      <c r="AC112" s="110"/>
      <c r="AD112" s="122"/>
      <c r="AE112" s="122"/>
      <c r="AF112" s="122"/>
      <c r="AG112" s="122"/>
      <c r="AH112" s="122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</row>
    <row r="113" spans="1:59" ht="16.5" thickTop="1" thickBot="1" x14ac:dyDescent="0.3">
      <c r="A113" s="10">
        <v>38</v>
      </c>
      <c r="B113" s="103"/>
      <c r="C113" s="103"/>
      <c r="D113" s="167" t="s">
        <v>21</v>
      </c>
      <c r="E113" s="168"/>
      <c r="F113" s="109" t="s">
        <v>30</v>
      </c>
      <c r="G113" s="151"/>
      <c r="H113" s="151"/>
      <c r="I113" s="19">
        <f>IF(OR(D113=Dati!$A$81,D113=Dati!$A$82,D113=Dati!$A$83,D113=Dati!$A$84,D113=Dati!$A$85,D113=Dati!$A$86,D113=Dati!$A$87,D113=Dati!$A$88,D113=Dati!$A$89,D113=Dati!$A$90,D113=Dati!$A$91,D113=Dati!$A$92,D113=Dati!$A$93,D113=Dati!$A$94),G113*H113,0)</f>
        <v>0</v>
      </c>
      <c r="J113" s="19">
        <f>IF(OR(D113=Dati!$A$69,D113=Dati!$A$70,D113=Dati!$A$71,D113=Dati!$A$72,D113=Dati!$A$73,D113=Dati!$A$74,D113=Dati!$A$75,D113=Dati!$A$76,D113=Dati!$A$77,D113=Dati!$A$78,D113=Dati!$A$79,D113=Dati!$A$80),G113*H113,0)</f>
        <v>0</v>
      </c>
      <c r="K113" s="110"/>
      <c r="L113" s="122">
        <f t="shared" si="66"/>
        <v>0</v>
      </c>
      <c r="M113" s="122">
        <f t="shared" si="67"/>
        <v>0</v>
      </c>
      <c r="N113" s="122">
        <f t="shared" si="68"/>
        <v>0</v>
      </c>
      <c r="O113" s="122"/>
      <c r="P113" s="122">
        <f t="shared" si="69"/>
        <v>0</v>
      </c>
      <c r="Q113" s="122">
        <f t="shared" si="70"/>
        <v>0</v>
      </c>
      <c r="R113" s="122">
        <f t="shared" si="71"/>
        <v>0</v>
      </c>
      <c r="S113" s="122"/>
      <c r="T113" s="122"/>
      <c r="U113" s="122"/>
      <c r="V113" s="122"/>
      <c r="W113" s="110"/>
      <c r="X113" s="122"/>
      <c r="Y113" s="122"/>
      <c r="Z113" s="122"/>
      <c r="AA113" s="122"/>
      <c r="AB113" s="122"/>
      <c r="AC113" s="110"/>
      <c r="AD113" s="122"/>
      <c r="AE113" s="122"/>
      <c r="AF113" s="122"/>
      <c r="AG113" s="122"/>
      <c r="AH113" s="122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</row>
    <row r="114" spans="1:59" ht="16.5" thickTop="1" thickBot="1" x14ac:dyDescent="0.3">
      <c r="A114" s="10">
        <v>39</v>
      </c>
      <c r="B114" s="103"/>
      <c r="C114" s="103"/>
      <c r="D114" s="167" t="s">
        <v>21</v>
      </c>
      <c r="E114" s="168"/>
      <c r="F114" s="109" t="s">
        <v>30</v>
      </c>
      <c r="G114" s="151"/>
      <c r="H114" s="151"/>
      <c r="I114" s="19">
        <f>IF(OR(D114=Dati!$A$81,D114=Dati!$A$82,D114=Dati!$A$83,D114=Dati!$A$84,D114=Dati!$A$85,D114=Dati!$A$86,D114=Dati!$A$87,D114=Dati!$A$88,D114=Dati!$A$89,D114=Dati!$A$90,D114=Dati!$A$91,D114=Dati!$A$92,D114=Dati!$A$93,D114=Dati!$A$94),G114*H114,0)</f>
        <v>0</v>
      </c>
      <c r="J114" s="19">
        <f>IF(OR(D114=Dati!$A$69,D114=Dati!$A$70,D114=Dati!$A$71,D114=Dati!$A$72,D114=Dati!$A$73,D114=Dati!$A$74,D114=Dati!$A$75,D114=Dati!$A$76,D114=Dati!$A$77,D114=Dati!$A$78,D114=Dati!$A$79,D114=Dati!$A$80),G114*H114,0)</f>
        <v>0</v>
      </c>
      <c r="K114" s="110"/>
      <c r="L114" s="122">
        <f t="shared" si="66"/>
        <v>0</v>
      </c>
      <c r="M114" s="122">
        <f t="shared" si="67"/>
        <v>0</v>
      </c>
      <c r="N114" s="122">
        <f t="shared" si="68"/>
        <v>0</v>
      </c>
      <c r="O114" s="122"/>
      <c r="P114" s="122">
        <f t="shared" si="69"/>
        <v>0</v>
      </c>
      <c r="Q114" s="122">
        <f t="shared" si="70"/>
        <v>0</v>
      </c>
      <c r="R114" s="122">
        <f t="shared" si="71"/>
        <v>0</v>
      </c>
      <c r="S114" s="122"/>
      <c r="T114" s="122"/>
      <c r="U114" s="122"/>
      <c r="V114" s="122"/>
      <c r="W114" s="110"/>
      <c r="X114" s="122"/>
      <c r="Y114" s="122"/>
      <c r="Z114" s="122"/>
      <c r="AA114" s="122"/>
      <c r="AB114" s="122"/>
      <c r="AC114" s="110"/>
      <c r="AD114" s="122"/>
      <c r="AE114" s="122"/>
      <c r="AF114" s="122"/>
      <c r="AG114" s="122"/>
      <c r="AH114" s="122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</row>
    <row r="115" spans="1:59" ht="16.5" thickTop="1" thickBot="1" x14ac:dyDescent="0.3">
      <c r="A115" s="10">
        <v>40</v>
      </c>
      <c r="B115" s="103"/>
      <c r="C115" s="103"/>
      <c r="D115" s="167" t="s">
        <v>21</v>
      </c>
      <c r="E115" s="168"/>
      <c r="F115" s="109" t="s">
        <v>30</v>
      </c>
      <c r="G115" s="151"/>
      <c r="H115" s="151"/>
      <c r="I115" s="19">
        <f>IF(OR(D115=Dati!$A$81,D115=Dati!$A$82,D115=Dati!$A$83,D115=Dati!$A$84,D115=Dati!$A$85,D115=Dati!$A$86,D115=Dati!$A$87,D115=Dati!$A$88,D115=Dati!$A$89,D115=Dati!$A$90,D115=Dati!$A$91,D115=Dati!$A$92,D115=Dati!$A$93,D115=Dati!$A$94),G115*H115,0)</f>
        <v>0</v>
      </c>
      <c r="J115" s="19">
        <f>IF(OR(D115=Dati!$A$69,D115=Dati!$A$70,D115=Dati!$A$71,D115=Dati!$A$72,D115=Dati!$A$73,D115=Dati!$A$74,D115=Dati!$A$75,D115=Dati!$A$76,D115=Dati!$A$77,D115=Dati!$A$78,D115=Dati!$A$79,D115=Dati!$A$80),G115*H115,0)</f>
        <v>0</v>
      </c>
      <c r="K115" s="110"/>
      <c r="L115" s="122">
        <f t="shared" si="66"/>
        <v>0</v>
      </c>
      <c r="M115" s="122">
        <f t="shared" si="67"/>
        <v>0</v>
      </c>
      <c r="N115" s="122">
        <f t="shared" si="68"/>
        <v>0</v>
      </c>
      <c r="O115" s="122"/>
      <c r="P115" s="122">
        <f t="shared" si="69"/>
        <v>0</v>
      </c>
      <c r="Q115" s="122">
        <f t="shared" si="70"/>
        <v>0</v>
      </c>
      <c r="R115" s="122">
        <f t="shared" si="71"/>
        <v>0</v>
      </c>
      <c r="S115" s="122"/>
      <c r="T115" s="122"/>
      <c r="U115" s="122"/>
      <c r="V115" s="122"/>
      <c r="W115" s="110"/>
      <c r="X115" s="122"/>
      <c r="Y115" s="122"/>
      <c r="Z115" s="122"/>
      <c r="AA115" s="122"/>
      <c r="AB115" s="122"/>
      <c r="AC115" s="110"/>
      <c r="AD115" s="122"/>
      <c r="AE115" s="122"/>
      <c r="AF115" s="122"/>
      <c r="AG115" s="122"/>
      <c r="AH115" s="122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</row>
    <row r="116" spans="1:59" ht="16.5" thickTop="1" thickBot="1" x14ac:dyDescent="0.3">
      <c r="A116" s="10">
        <v>41</v>
      </c>
      <c r="B116" s="103"/>
      <c r="C116" s="103"/>
      <c r="D116" s="167" t="s">
        <v>21</v>
      </c>
      <c r="E116" s="168"/>
      <c r="F116" s="109" t="s">
        <v>30</v>
      </c>
      <c r="G116" s="151"/>
      <c r="H116" s="151"/>
      <c r="I116" s="19">
        <f>IF(OR(D116=Dati!$A$81,D116=Dati!$A$82,D116=Dati!$A$83,D116=Dati!$A$84,D116=Dati!$A$85,D116=Dati!$A$86,D116=Dati!$A$87,D116=Dati!$A$88,D116=Dati!$A$89,D116=Dati!$A$90,D116=Dati!$A$91,D116=Dati!$A$92,D116=Dati!$A$93,D116=Dati!$A$94),G116*H116,0)</f>
        <v>0</v>
      </c>
      <c r="J116" s="19">
        <f>IF(OR(D116=Dati!$A$69,D116=Dati!$A$70,D116=Dati!$A$71,D116=Dati!$A$72,D116=Dati!$A$73,D116=Dati!$A$74,D116=Dati!$A$75,D116=Dati!$A$76,D116=Dati!$A$77,D116=Dati!$A$78,D116=Dati!$A$79,D116=Dati!$A$80),G116*H116,0)</f>
        <v>0</v>
      </c>
      <c r="K116" s="110"/>
      <c r="L116" s="122">
        <f t="shared" si="66"/>
        <v>0</v>
      </c>
      <c r="M116" s="122">
        <f t="shared" si="67"/>
        <v>0</v>
      </c>
      <c r="N116" s="122">
        <f t="shared" si="68"/>
        <v>0</v>
      </c>
      <c r="O116" s="122"/>
      <c r="P116" s="122">
        <f t="shared" si="69"/>
        <v>0</v>
      </c>
      <c r="Q116" s="122">
        <f t="shared" si="70"/>
        <v>0</v>
      </c>
      <c r="R116" s="122">
        <f t="shared" si="71"/>
        <v>0</v>
      </c>
      <c r="S116" s="122"/>
      <c r="T116" s="122"/>
      <c r="U116" s="122"/>
      <c r="V116" s="122"/>
      <c r="W116" s="110"/>
      <c r="X116" s="122"/>
      <c r="Y116" s="122"/>
      <c r="Z116" s="122"/>
      <c r="AA116" s="122"/>
      <c r="AB116" s="122"/>
      <c r="AC116" s="110"/>
      <c r="AD116" s="122"/>
      <c r="AE116" s="122"/>
      <c r="AF116" s="122"/>
      <c r="AG116" s="122"/>
      <c r="AH116" s="122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</row>
    <row r="117" spans="1:59" ht="16.5" thickTop="1" thickBot="1" x14ac:dyDescent="0.3">
      <c r="A117" s="10">
        <v>42</v>
      </c>
      <c r="B117" s="103"/>
      <c r="C117" s="103"/>
      <c r="D117" s="167" t="s">
        <v>21</v>
      </c>
      <c r="E117" s="168"/>
      <c r="F117" s="109" t="s">
        <v>30</v>
      </c>
      <c r="G117" s="151"/>
      <c r="H117" s="151"/>
      <c r="I117" s="19">
        <f>IF(OR(D117=Dati!$A$81,D117=Dati!$A$82,D117=Dati!$A$83,D117=Dati!$A$84,D117=Dati!$A$85,D117=Dati!$A$86,D117=Dati!$A$87,D117=Dati!$A$88,D117=Dati!$A$89,D117=Dati!$A$90,D117=Dati!$A$91,D117=Dati!$A$92,D117=Dati!$A$93,D117=Dati!$A$94),G117*H117,0)</f>
        <v>0</v>
      </c>
      <c r="J117" s="19">
        <f>IF(OR(D117=Dati!$A$69,D117=Dati!$A$70,D117=Dati!$A$71,D117=Dati!$A$72,D117=Dati!$A$73,D117=Dati!$A$74,D117=Dati!$A$75,D117=Dati!$A$76,D117=Dati!$A$77,D117=Dati!$A$78,D117=Dati!$A$79,D117=Dati!$A$80),G117*H117,0)</f>
        <v>0</v>
      </c>
      <c r="K117" s="110"/>
      <c r="L117" s="122">
        <f t="shared" si="66"/>
        <v>0</v>
      </c>
      <c r="M117" s="122">
        <f t="shared" si="67"/>
        <v>0</v>
      </c>
      <c r="N117" s="122">
        <f t="shared" si="68"/>
        <v>0</v>
      </c>
      <c r="O117" s="122"/>
      <c r="P117" s="122">
        <f t="shared" si="69"/>
        <v>0</v>
      </c>
      <c r="Q117" s="122">
        <f t="shared" si="70"/>
        <v>0</v>
      </c>
      <c r="R117" s="122">
        <f t="shared" si="71"/>
        <v>0</v>
      </c>
      <c r="S117" s="122"/>
      <c r="T117" s="122"/>
      <c r="U117" s="122"/>
      <c r="V117" s="122"/>
      <c r="W117" s="110"/>
      <c r="X117" s="122"/>
      <c r="Y117" s="122"/>
      <c r="Z117" s="122"/>
      <c r="AA117" s="122"/>
      <c r="AB117" s="122"/>
      <c r="AC117" s="110"/>
      <c r="AD117" s="122"/>
      <c r="AE117" s="122"/>
      <c r="AF117" s="122"/>
      <c r="AG117" s="122"/>
      <c r="AH117" s="122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</row>
    <row r="118" spans="1:59" ht="16.5" thickTop="1" thickBot="1" x14ac:dyDescent="0.3">
      <c r="A118" s="10">
        <v>43</v>
      </c>
      <c r="B118" s="103"/>
      <c r="C118" s="103"/>
      <c r="D118" s="167" t="s">
        <v>21</v>
      </c>
      <c r="E118" s="168"/>
      <c r="F118" s="109" t="s">
        <v>30</v>
      </c>
      <c r="G118" s="151"/>
      <c r="H118" s="151"/>
      <c r="I118" s="19">
        <f>IF(OR(D118=Dati!$A$81,D118=Dati!$A$82,D118=Dati!$A$83,D118=Dati!$A$84,D118=Dati!$A$85,D118=Dati!$A$86,D118=Dati!$A$87,D118=Dati!$A$88,D118=Dati!$A$89,D118=Dati!$A$90,D118=Dati!$A$91,D118=Dati!$A$92,D118=Dati!$A$93,D118=Dati!$A$94),G118*H118,0)</f>
        <v>0</v>
      </c>
      <c r="J118" s="19">
        <f>IF(OR(D118=Dati!$A$69,D118=Dati!$A$70,D118=Dati!$A$71,D118=Dati!$A$72,D118=Dati!$A$73,D118=Dati!$A$74,D118=Dati!$A$75,D118=Dati!$A$76,D118=Dati!$A$77,D118=Dati!$A$78,D118=Dati!$A$79,D118=Dati!$A$80),G118*H118,0)</f>
        <v>0</v>
      </c>
      <c r="K118" s="110"/>
      <c r="L118" s="122">
        <f t="shared" si="66"/>
        <v>0</v>
      </c>
      <c r="M118" s="122">
        <f t="shared" si="67"/>
        <v>0</v>
      </c>
      <c r="N118" s="122">
        <f t="shared" si="68"/>
        <v>0</v>
      </c>
      <c r="O118" s="122"/>
      <c r="P118" s="122">
        <f t="shared" si="69"/>
        <v>0</v>
      </c>
      <c r="Q118" s="122">
        <f t="shared" si="70"/>
        <v>0</v>
      </c>
      <c r="R118" s="122">
        <f t="shared" si="71"/>
        <v>0</v>
      </c>
      <c r="S118" s="122"/>
      <c r="T118" s="122"/>
      <c r="U118" s="122"/>
      <c r="V118" s="122"/>
      <c r="W118" s="110"/>
      <c r="X118" s="122"/>
      <c r="Y118" s="122"/>
      <c r="Z118" s="122"/>
      <c r="AA118" s="122"/>
      <c r="AB118" s="122"/>
      <c r="AC118" s="110"/>
      <c r="AD118" s="122"/>
      <c r="AE118" s="122"/>
      <c r="AF118" s="122"/>
      <c r="AG118" s="122"/>
      <c r="AH118" s="122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</row>
    <row r="119" spans="1:59" ht="16.5" thickTop="1" thickBot="1" x14ac:dyDescent="0.3">
      <c r="A119" s="10">
        <v>44</v>
      </c>
      <c r="B119" s="103"/>
      <c r="C119" s="103"/>
      <c r="D119" s="167" t="s">
        <v>21</v>
      </c>
      <c r="E119" s="168"/>
      <c r="F119" s="109" t="s">
        <v>30</v>
      </c>
      <c r="G119" s="151"/>
      <c r="H119" s="151"/>
      <c r="I119" s="19">
        <f>IF(OR(D119=Dati!$A$81,D119=Dati!$A$82,D119=Dati!$A$83,D119=Dati!$A$84,D119=Dati!$A$85,D119=Dati!$A$86,D119=Dati!$A$87,D119=Dati!$A$88,D119=Dati!$A$89,D119=Dati!$A$90,D119=Dati!$A$91,D119=Dati!$A$92,D119=Dati!$A$93,D119=Dati!$A$94),G119*H119,0)</f>
        <v>0</v>
      </c>
      <c r="J119" s="19">
        <f>IF(OR(D119=Dati!$A$69,D119=Dati!$A$70,D119=Dati!$A$71,D119=Dati!$A$72,D119=Dati!$A$73,D119=Dati!$A$74,D119=Dati!$A$75,D119=Dati!$A$76,D119=Dati!$A$77,D119=Dati!$A$78,D119=Dati!$A$79,D119=Dati!$A$80),G119*H119,0)</f>
        <v>0</v>
      </c>
      <c r="K119" s="110"/>
      <c r="L119" s="122">
        <f t="shared" si="66"/>
        <v>0</v>
      </c>
      <c r="M119" s="122">
        <f t="shared" si="67"/>
        <v>0</v>
      </c>
      <c r="N119" s="122">
        <f t="shared" si="68"/>
        <v>0</v>
      </c>
      <c r="O119" s="122"/>
      <c r="P119" s="122">
        <f t="shared" si="69"/>
        <v>0</v>
      </c>
      <c r="Q119" s="122">
        <f t="shared" si="70"/>
        <v>0</v>
      </c>
      <c r="R119" s="122">
        <f t="shared" si="71"/>
        <v>0</v>
      </c>
      <c r="S119" s="122"/>
      <c r="T119" s="122"/>
      <c r="U119" s="122"/>
      <c r="V119" s="122"/>
      <c r="W119" s="110"/>
      <c r="X119" s="122"/>
      <c r="Y119" s="122"/>
      <c r="Z119" s="122"/>
      <c r="AA119" s="122"/>
      <c r="AB119" s="122"/>
      <c r="AC119" s="110"/>
      <c r="AD119" s="122"/>
      <c r="AE119" s="122"/>
      <c r="AF119" s="122"/>
      <c r="AG119" s="122"/>
      <c r="AH119" s="122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</row>
    <row r="120" spans="1:59" ht="16.5" thickTop="1" thickBot="1" x14ac:dyDescent="0.3">
      <c r="A120" s="10">
        <v>45</v>
      </c>
      <c r="B120" s="103"/>
      <c r="C120" s="103"/>
      <c r="D120" s="167" t="s">
        <v>21</v>
      </c>
      <c r="E120" s="168"/>
      <c r="F120" s="109" t="s">
        <v>30</v>
      </c>
      <c r="G120" s="151"/>
      <c r="H120" s="151"/>
      <c r="I120" s="19">
        <f>IF(OR(D120=Dati!$A$81,D120=Dati!$A$82,D120=Dati!$A$83,D120=Dati!$A$84,D120=Dati!$A$85,D120=Dati!$A$86,D120=Dati!$A$87,D120=Dati!$A$88,D120=Dati!$A$89,D120=Dati!$A$90,D120=Dati!$A$91,D120=Dati!$A$92,D120=Dati!$A$93,D120=Dati!$A$94),G120*H120,0)</f>
        <v>0</v>
      </c>
      <c r="J120" s="19">
        <f>IF(OR(D120=Dati!$A$69,D120=Dati!$A$70,D120=Dati!$A$71,D120=Dati!$A$72,D120=Dati!$A$73,D120=Dati!$A$74,D120=Dati!$A$75,D120=Dati!$A$76,D120=Dati!$A$77,D120=Dati!$A$78,D120=Dati!$A$79,D120=Dati!$A$80),G120*H120,0)</f>
        <v>0</v>
      </c>
      <c r="K120" s="110"/>
      <c r="L120" s="122">
        <f t="shared" si="66"/>
        <v>0</v>
      </c>
      <c r="M120" s="122">
        <f t="shared" si="67"/>
        <v>0</v>
      </c>
      <c r="N120" s="122">
        <f t="shared" si="68"/>
        <v>0</v>
      </c>
      <c r="O120" s="122"/>
      <c r="P120" s="122">
        <f t="shared" si="69"/>
        <v>0</v>
      </c>
      <c r="Q120" s="122">
        <f t="shared" si="70"/>
        <v>0</v>
      </c>
      <c r="R120" s="122">
        <f t="shared" si="71"/>
        <v>0</v>
      </c>
      <c r="S120" s="122"/>
      <c r="T120" s="122"/>
      <c r="U120" s="122"/>
      <c r="V120" s="122"/>
      <c r="W120" s="110"/>
      <c r="X120" s="122"/>
      <c r="Y120" s="122"/>
      <c r="Z120" s="122"/>
      <c r="AA120" s="122"/>
      <c r="AB120" s="122"/>
      <c r="AC120" s="110"/>
      <c r="AD120" s="122"/>
      <c r="AE120" s="122"/>
      <c r="AF120" s="122"/>
      <c r="AG120" s="122"/>
      <c r="AH120" s="122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</row>
    <row r="121" spans="1:59" ht="16.5" thickTop="1" thickBot="1" x14ac:dyDescent="0.3">
      <c r="A121" s="10">
        <v>46</v>
      </c>
      <c r="B121" s="103"/>
      <c r="C121" s="103"/>
      <c r="D121" s="167" t="s">
        <v>21</v>
      </c>
      <c r="E121" s="168"/>
      <c r="F121" s="109" t="s">
        <v>30</v>
      </c>
      <c r="G121" s="151"/>
      <c r="H121" s="151"/>
      <c r="I121" s="19">
        <f>IF(OR(D121=Dati!$A$81,D121=Dati!$A$82,D121=Dati!$A$83,D121=Dati!$A$84,D121=Dati!$A$85,D121=Dati!$A$86,D121=Dati!$A$87,D121=Dati!$A$88,D121=Dati!$A$89,D121=Dati!$A$90,D121=Dati!$A$91,D121=Dati!$A$92,D121=Dati!$A$93,D121=Dati!$A$94),G121*H121,0)</f>
        <v>0</v>
      </c>
      <c r="J121" s="19">
        <f>IF(OR(D121=Dati!$A$69,D121=Dati!$A$70,D121=Dati!$A$71,D121=Dati!$A$72,D121=Dati!$A$73,D121=Dati!$A$74,D121=Dati!$A$75,D121=Dati!$A$76,D121=Dati!$A$77,D121=Dati!$A$78,D121=Dati!$A$79,D121=Dati!$A$80),G121*H121,0)</f>
        <v>0</v>
      </c>
      <c r="K121" s="110"/>
      <c r="L121" s="122">
        <f t="shared" si="66"/>
        <v>0</v>
      </c>
      <c r="M121" s="122">
        <f t="shared" si="67"/>
        <v>0</v>
      </c>
      <c r="N121" s="122">
        <f t="shared" si="68"/>
        <v>0</v>
      </c>
      <c r="O121" s="122"/>
      <c r="P121" s="122">
        <f t="shared" si="69"/>
        <v>0</v>
      </c>
      <c r="Q121" s="122">
        <f t="shared" si="70"/>
        <v>0</v>
      </c>
      <c r="R121" s="122">
        <f t="shared" si="71"/>
        <v>0</v>
      </c>
      <c r="S121" s="122"/>
      <c r="T121" s="122"/>
      <c r="U121" s="122"/>
      <c r="V121" s="122"/>
      <c r="W121" s="110"/>
      <c r="X121" s="122"/>
      <c r="Y121" s="122"/>
      <c r="Z121" s="122"/>
      <c r="AA121" s="122"/>
      <c r="AB121" s="122"/>
      <c r="AC121" s="110"/>
      <c r="AD121" s="122"/>
      <c r="AE121" s="122"/>
      <c r="AF121" s="122"/>
      <c r="AG121" s="122"/>
      <c r="AH121" s="122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</row>
    <row r="122" spans="1:59" ht="16.5" thickTop="1" thickBot="1" x14ac:dyDescent="0.3">
      <c r="A122" s="10">
        <v>47</v>
      </c>
      <c r="B122" s="103"/>
      <c r="C122" s="103"/>
      <c r="D122" s="167" t="s">
        <v>21</v>
      </c>
      <c r="E122" s="168"/>
      <c r="F122" s="109" t="s">
        <v>30</v>
      </c>
      <c r="G122" s="151"/>
      <c r="H122" s="151"/>
      <c r="I122" s="19">
        <f>IF(OR(D122=Dati!$A$81,D122=Dati!$A$82,D122=Dati!$A$83,D122=Dati!$A$84,D122=Dati!$A$85,D122=Dati!$A$86,D122=Dati!$A$87,D122=Dati!$A$88,D122=Dati!$A$89,D122=Dati!$A$90,D122=Dati!$A$91,D122=Dati!$A$92,D122=Dati!$A$93,D122=Dati!$A$94),G122*H122,0)</f>
        <v>0</v>
      </c>
      <c r="J122" s="19">
        <f>IF(OR(D122=Dati!$A$69,D122=Dati!$A$70,D122=Dati!$A$71,D122=Dati!$A$72,D122=Dati!$A$73,D122=Dati!$A$74,D122=Dati!$A$75,D122=Dati!$A$76,D122=Dati!$A$77,D122=Dati!$A$78,D122=Dati!$A$79,D122=Dati!$A$80),G122*H122,0)</f>
        <v>0</v>
      </c>
      <c r="K122" s="110"/>
      <c r="L122" s="122">
        <f t="shared" si="66"/>
        <v>0</v>
      </c>
      <c r="M122" s="122">
        <f t="shared" si="67"/>
        <v>0</v>
      </c>
      <c r="N122" s="122">
        <f t="shared" si="68"/>
        <v>0</v>
      </c>
      <c r="O122" s="122"/>
      <c r="P122" s="122">
        <f t="shared" si="69"/>
        <v>0</v>
      </c>
      <c r="Q122" s="122">
        <f t="shared" si="70"/>
        <v>0</v>
      </c>
      <c r="R122" s="122">
        <f t="shared" si="71"/>
        <v>0</v>
      </c>
      <c r="S122" s="122"/>
      <c r="T122" s="122"/>
      <c r="U122" s="122"/>
      <c r="V122" s="122"/>
      <c r="W122" s="110"/>
      <c r="X122" s="122"/>
      <c r="Y122" s="122"/>
      <c r="Z122" s="122"/>
      <c r="AA122" s="122"/>
      <c r="AB122" s="122"/>
      <c r="AC122" s="110"/>
      <c r="AD122" s="122"/>
      <c r="AE122" s="122"/>
      <c r="AF122" s="122"/>
      <c r="AG122" s="122"/>
      <c r="AH122" s="122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</row>
    <row r="123" spans="1:59" ht="16.5" thickTop="1" thickBot="1" x14ac:dyDescent="0.3">
      <c r="A123" s="10">
        <v>48</v>
      </c>
      <c r="B123" s="103"/>
      <c r="C123" s="103"/>
      <c r="D123" s="167" t="s">
        <v>21</v>
      </c>
      <c r="E123" s="168"/>
      <c r="F123" s="109" t="s">
        <v>30</v>
      </c>
      <c r="G123" s="151"/>
      <c r="H123" s="151"/>
      <c r="I123" s="19">
        <f>IF(OR(D123=Dati!$A$81,D123=Dati!$A$82,D123=Dati!$A$83,D123=Dati!$A$84,D123=Dati!$A$85,D123=Dati!$A$86,D123=Dati!$A$87,D123=Dati!$A$88,D123=Dati!$A$89,D123=Dati!$A$90,D123=Dati!$A$91,D123=Dati!$A$92,D123=Dati!$A$93,D123=Dati!$A$94),G123*H123,0)</f>
        <v>0</v>
      </c>
      <c r="J123" s="19">
        <f>IF(OR(D123=Dati!$A$69,D123=Dati!$A$70,D123=Dati!$A$71,D123=Dati!$A$72,D123=Dati!$A$73,D123=Dati!$A$74,D123=Dati!$A$75,D123=Dati!$A$76,D123=Dati!$A$77,D123=Dati!$A$78,D123=Dati!$A$79,D123=Dati!$A$80),G123*H123,0)</f>
        <v>0</v>
      </c>
      <c r="K123" s="110"/>
      <c r="L123" s="122">
        <f t="shared" si="66"/>
        <v>0</v>
      </c>
      <c r="M123" s="122">
        <f t="shared" si="67"/>
        <v>0</v>
      </c>
      <c r="N123" s="122">
        <f t="shared" si="68"/>
        <v>0</v>
      </c>
      <c r="O123" s="122"/>
      <c r="P123" s="122">
        <f t="shared" si="69"/>
        <v>0</v>
      </c>
      <c r="Q123" s="122">
        <f t="shared" si="70"/>
        <v>0</v>
      </c>
      <c r="R123" s="122">
        <f t="shared" si="71"/>
        <v>0</v>
      </c>
      <c r="S123" s="122"/>
      <c r="T123" s="122"/>
      <c r="U123" s="122"/>
      <c r="V123" s="122"/>
      <c r="W123" s="110"/>
      <c r="X123" s="122"/>
      <c r="Y123" s="122"/>
      <c r="Z123" s="122"/>
      <c r="AA123" s="122"/>
      <c r="AB123" s="122"/>
      <c r="AC123" s="110"/>
      <c r="AD123" s="122"/>
      <c r="AE123" s="122"/>
      <c r="AF123" s="122"/>
      <c r="AG123" s="122"/>
      <c r="AH123" s="122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</row>
    <row r="124" spans="1:59" ht="16.5" thickTop="1" thickBot="1" x14ac:dyDescent="0.3">
      <c r="A124" s="10">
        <v>49</v>
      </c>
      <c r="B124" s="103"/>
      <c r="C124" s="103"/>
      <c r="D124" s="167" t="s">
        <v>21</v>
      </c>
      <c r="E124" s="168"/>
      <c r="F124" s="109" t="s">
        <v>30</v>
      </c>
      <c r="G124" s="151"/>
      <c r="H124" s="151"/>
      <c r="I124" s="19">
        <f>IF(OR(D124=Dati!$A$81,D124=Dati!$A$82,D124=Dati!$A$83,D124=Dati!$A$84,D124=Dati!$A$85,D124=Dati!$A$86,D124=Dati!$A$87,D124=Dati!$A$88,D124=Dati!$A$89,D124=Dati!$A$90,D124=Dati!$A$91,D124=Dati!$A$92,D124=Dati!$A$93,D124=Dati!$A$94),G124*H124,0)</f>
        <v>0</v>
      </c>
      <c r="J124" s="19">
        <f>IF(OR(D124=Dati!$A$69,D124=Dati!$A$70,D124=Dati!$A$71,D124=Dati!$A$72,D124=Dati!$A$73,D124=Dati!$A$74,D124=Dati!$A$75,D124=Dati!$A$76,D124=Dati!$A$77,D124=Dati!$A$78,D124=Dati!$A$79,D124=Dati!$A$80),G124*H124,0)</f>
        <v>0</v>
      </c>
      <c r="K124" s="110"/>
      <c r="L124" s="122">
        <f t="shared" si="66"/>
        <v>0</v>
      </c>
      <c r="M124" s="122">
        <f t="shared" si="67"/>
        <v>0</v>
      </c>
      <c r="N124" s="122">
        <f t="shared" si="68"/>
        <v>0</v>
      </c>
      <c r="O124" s="122"/>
      <c r="P124" s="122">
        <f t="shared" si="69"/>
        <v>0</v>
      </c>
      <c r="Q124" s="122">
        <f t="shared" si="70"/>
        <v>0</v>
      </c>
      <c r="R124" s="122">
        <f t="shared" si="71"/>
        <v>0</v>
      </c>
      <c r="S124" s="122"/>
      <c r="T124" s="122"/>
      <c r="U124" s="122"/>
      <c r="V124" s="122"/>
      <c r="W124" s="110"/>
      <c r="X124" s="122"/>
      <c r="Y124" s="122"/>
      <c r="Z124" s="122"/>
      <c r="AA124" s="122"/>
      <c r="AB124" s="122"/>
      <c r="AC124" s="110"/>
      <c r="AD124" s="122"/>
      <c r="AE124" s="122"/>
      <c r="AF124" s="122"/>
      <c r="AG124" s="122"/>
      <c r="AH124" s="122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</row>
    <row r="125" spans="1:59" ht="16.5" thickTop="1" thickBot="1" x14ac:dyDescent="0.3">
      <c r="A125" s="10">
        <v>50</v>
      </c>
      <c r="B125" s="103"/>
      <c r="C125" s="103"/>
      <c r="D125" s="167" t="s">
        <v>21</v>
      </c>
      <c r="E125" s="168"/>
      <c r="F125" s="109" t="s">
        <v>30</v>
      </c>
      <c r="G125" s="151"/>
      <c r="H125" s="151"/>
      <c r="I125" s="19">
        <f>IF(OR(D125=Dati!$A$81,D125=Dati!$A$82,D125=Dati!$A$83,D125=Dati!$A$84,D125=Dati!$A$85,D125=Dati!$A$86,D125=Dati!$A$87,D125=Dati!$A$88,D125=Dati!$A$89,D125=Dati!$A$90,D125=Dati!$A$91,D125=Dati!$A$92,D125=Dati!$A$93,D125=Dati!$A$94),G125*H125,0)</f>
        <v>0</v>
      </c>
      <c r="J125" s="19">
        <f>IF(OR(D125=Dati!$A$69,D125=Dati!$A$70,D125=Dati!$A$71,D125=Dati!$A$72,D125=Dati!$A$73,D125=Dati!$A$74,D125=Dati!$A$75,D125=Dati!$A$76,D125=Dati!$A$77,D125=Dati!$A$78,D125=Dati!$A$79,D125=Dati!$A$80),G125*H125,0)</f>
        <v>0</v>
      </c>
      <c r="K125" s="110"/>
      <c r="L125" s="122">
        <f t="shared" si="66"/>
        <v>0</v>
      </c>
      <c r="M125" s="122">
        <f t="shared" si="67"/>
        <v>0</v>
      </c>
      <c r="N125" s="122">
        <f t="shared" si="68"/>
        <v>0</v>
      </c>
      <c r="O125" s="122"/>
      <c r="P125" s="122">
        <f t="shared" si="69"/>
        <v>0</v>
      </c>
      <c r="Q125" s="122">
        <f t="shared" si="70"/>
        <v>0</v>
      </c>
      <c r="R125" s="122">
        <f t="shared" si="71"/>
        <v>0</v>
      </c>
      <c r="S125" s="122"/>
      <c r="T125" s="122"/>
      <c r="U125" s="122"/>
      <c r="V125" s="122"/>
      <c r="W125" s="110"/>
      <c r="X125" s="122"/>
      <c r="Y125" s="122"/>
      <c r="Z125" s="122"/>
      <c r="AA125" s="122"/>
      <c r="AB125" s="122"/>
      <c r="AC125" s="110"/>
      <c r="AD125" s="122"/>
      <c r="AE125" s="122"/>
      <c r="AF125" s="122"/>
      <c r="AG125" s="122"/>
      <c r="AH125" s="122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</row>
    <row r="126" spans="1:59" ht="16.5" thickTop="1" thickBot="1" x14ac:dyDescent="0.3">
      <c r="A126" s="10">
        <v>51</v>
      </c>
      <c r="B126" s="103"/>
      <c r="C126" s="103"/>
      <c r="D126" s="167" t="s">
        <v>21</v>
      </c>
      <c r="E126" s="168"/>
      <c r="F126" s="109" t="s">
        <v>30</v>
      </c>
      <c r="G126" s="151"/>
      <c r="H126" s="151"/>
      <c r="I126" s="19">
        <f>IF(OR(D126=Dati!$A$81,D126=Dati!$A$82,D126=Dati!$A$83,D126=Dati!$A$84,D126=Dati!$A$85,D126=Dati!$A$86,D126=Dati!$A$87,D126=Dati!$A$88,D126=Dati!$A$89,D126=Dati!$A$90,D126=Dati!$A$91,D126=Dati!$A$92,D126=Dati!$A$93,D126=Dati!$A$94),G126*H126,0)</f>
        <v>0</v>
      </c>
      <c r="J126" s="19">
        <f>IF(OR(D126=Dati!$A$69,D126=Dati!$A$70,D126=Dati!$A$71,D126=Dati!$A$72,D126=Dati!$A$73,D126=Dati!$A$74,D126=Dati!$A$75,D126=Dati!$A$76,D126=Dati!$A$77,D126=Dati!$A$78,D126=Dati!$A$79,D126=Dati!$A$80),G126*H126,0)</f>
        <v>0</v>
      </c>
      <c r="K126" s="110"/>
      <c r="L126" s="122">
        <f t="shared" si="66"/>
        <v>0</v>
      </c>
      <c r="M126" s="122">
        <f t="shared" si="67"/>
        <v>0</v>
      </c>
      <c r="N126" s="122">
        <f t="shared" si="68"/>
        <v>0</v>
      </c>
      <c r="O126" s="122"/>
      <c r="P126" s="122">
        <f t="shared" si="69"/>
        <v>0</v>
      </c>
      <c r="Q126" s="122">
        <f t="shared" si="70"/>
        <v>0</v>
      </c>
      <c r="R126" s="122">
        <f t="shared" si="71"/>
        <v>0</v>
      </c>
      <c r="S126" s="122"/>
      <c r="T126" s="122"/>
      <c r="U126" s="122"/>
      <c r="V126" s="122"/>
      <c r="W126" s="110"/>
      <c r="X126" s="122"/>
      <c r="Y126" s="122"/>
      <c r="Z126" s="122"/>
      <c r="AA126" s="122"/>
      <c r="AB126" s="122"/>
      <c r="AC126" s="110"/>
      <c r="AD126" s="122"/>
      <c r="AE126" s="122"/>
      <c r="AF126" s="122"/>
      <c r="AG126" s="122"/>
      <c r="AH126" s="122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</row>
    <row r="127" spans="1:59" ht="16.5" thickTop="1" thickBot="1" x14ac:dyDescent="0.3">
      <c r="A127" s="10">
        <v>52</v>
      </c>
      <c r="B127" s="103"/>
      <c r="C127" s="103"/>
      <c r="D127" s="167" t="s">
        <v>21</v>
      </c>
      <c r="E127" s="168"/>
      <c r="F127" s="109" t="s">
        <v>30</v>
      </c>
      <c r="G127" s="151"/>
      <c r="H127" s="151"/>
      <c r="I127" s="19">
        <f>IF(OR(D127=Dati!$A$81,D127=Dati!$A$82,D127=Dati!$A$83,D127=Dati!$A$84,D127=Dati!$A$85,D127=Dati!$A$86,D127=Dati!$A$87,D127=Dati!$A$88,D127=Dati!$A$89,D127=Dati!$A$90,D127=Dati!$A$91,D127=Dati!$A$92,D127=Dati!$A$93,D127=Dati!$A$94),G127*H127,0)</f>
        <v>0</v>
      </c>
      <c r="J127" s="19">
        <f>IF(OR(D127=Dati!$A$69,D127=Dati!$A$70,D127=Dati!$A$71,D127=Dati!$A$72,D127=Dati!$A$73,D127=Dati!$A$74,D127=Dati!$A$75,D127=Dati!$A$76,D127=Dati!$A$77,D127=Dati!$A$78,D127=Dati!$A$79,D127=Dati!$A$80),G127*H127,0)</f>
        <v>0</v>
      </c>
      <c r="K127" s="110"/>
      <c r="L127" s="122">
        <f t="shared" si="66"/>
        <v>0</v>
      </c>
      <c r="M127" s="122">
        <f t="shared" si="67"/>
        <v>0</v>
      </c>
      <c r="N127" s="122">
        <f t="shared" si="68"/>
        <v>0</v>
      </c>
      <c r="O127" s="122"/>
      <c r="P127" s="122">
        <f t="shared" si="69"/>
        <v>0</v>
      </c>
      <c r="Q127" s="122">
        <f t="shared" si="70"/>
        <v>0</v>
      </c>
      <c r="R127" s="122">
        <f t="shared" si="71"/>
        <v>0</v>
      </c>
      <c r="S127" s="122"/>
      <c r="T127" s="122"/>
      <c r="U127" s="122"/>
      <c r="V127" s="122"/>
      <c r="W127" s="110"/>
      <c r="X127" s="122"/>
      <c r="Y127" s="122"/>
      <c r="Z127" s="122"/>
      <c r="AA127" s="122"/>
      <c r="AB127" s="122"/>
      <c r="AC127" s="110"/>
      <c r="AD127" s="122"/>
      <c r="AE127" s="122"/>
      <c r="AF127" s="122"/>
      <c r="AG127" s="122"/>
      <c r="AH127" s="122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</row>
    <row r="128" spans="1:59" ht="16.5" thickTop="1" thickBot="1" x14ac:dyDescent="0.3">
      <c r="A128" s="10">
        <v>53</v>
      </c>
      <c r="B128" s="103"/>
      <c r="C128" s="103"/>
      <c r="D128" s="167" t="s">
        <v>21</v>
      </c>
      <c r="E128" s="168"/>
      <c r="F128" s="109" t="s">
        <v>30</v>
      </c>
      <c r="G128" s="151"/>
      <c r="H128" s="151"/>
      <c r="I128" s="19">
        <f>IF(OR(D128=Dati!$A$81,D128=Dati!$A$82,D128=Dati!$A$83,D128=Dati!$A$84,D128=Dati!$A$85,D128=Dati!$A$86,D128=Dati!$A$87,D128=Dati!$A$88,D128=Dati!$A$89,D128=Dati!$A$90,D128=Dati!$A$91,D128=Dati!$A$92,D128=Dati!$A$93,D128=Dati!$A$94),G128*H128,0)</f>
        <v>0</v>
      </c>
      <c r="J128" s="19">
        <f>IF(OR(D128=Dati!$A$69,D128=Dati!$A$70,D128=Dati!$A$71,D128=Dati!$A$72,D128=Dati!$A$73,D128=Dati!$A$74,D128=Dati!$A$75,D128=Dati!$A$76,D128=Dati!$A$77,D128=Dati!$A$78,D128=Dati!$A$79,D128=Dati!$A$80),G128*H128,0)</f>
        <v>0</v>
      </c>
      <c r="K128" s="110"/>
      <c r="L128" s="122">
        <f t="shared" si="66"/>
        <v>0</v>
      </c>
      <c r="M128" s="122">
        <f t="shared" si="67"/>
        <v>0</v>
      </c>
      <c r="N128" s="122">
        <f t="shared" si="68"/>
        <v>0</v>
      </c>
      <c r="O128" s="122"/>
      <c r="P128" s="122">
        <f t="shared" si="69"/>
        <v>0</v>
      </c>
      <c r="Q128" s="122">
        <f t="shared" si="70"/>
        <v>0</v>
      </c>
      <c r="R128" s="122">
        <f t="shared" si="71"/>
        <v>0</v>
      </c>
      <c r="S128" s="122"/>
      <c r="T128" s="122"/>
      <c r="U128" s="122"/>
      <c r="V128" s="122"/>
      <c r="W128" s="110"/>
      <c r="X128" s="122"/>
      <c r="Y128" s="122"/>
      <c r="Z128" s="122"/>
      <c r="AA128" s="122"/>
      <c r="AB128" s="122"/>
      <c r="AC128" s="110"/>
      <c r="AD128" s="122"/>
      <c r="AE128" s="122"/>
      <c r="AF128" s="122"/>
      <c r="AG128" s="122"/>
      <c r="AH128" s="122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</row>
    <row r="129" spans="1:59" ht="16.5" thickTop="1" thickBot="1" x14ac:dyDescent="0.3">
      <c r="A129" s="10">
        <v>54</v>
      </c>
      <c r="B129" s="103"/>
      <c r="C129" s="103"/>
      <c r="D129" s="167" t="s">
        <v>21</v>
      </c>
      <c r="E129" s="168"/>
      <c r="F129" s="109" t="s">
        <v>30</v>
      </c>
      <c r="G129" s="151"/>
      <c r="H129" s="151"/>
      <c r="I129" s="19">
        <f>IF(OR(D129=Dati!$A$81,D129=Dati!$A$82,D129=Dati!$A$83,D129=Dati!$A$84,D129=Dati!$A$85,D129=Dati!$A$86,D129=Dati!$A$87,D129=Dati!$A$88,D129=Dati!$A$89,D129=Dati!$A$90,D129=Dati!$A$91,D129=Dati!$A$92,D129=Dati!$A$93,D129=Dati!$A$94),G129*H129,0)</f>
        <v>0</v>
      </c>
      <c r="J129" s="19">
        <f>IF(OR(D129=Dati!$A$69,D129=Dati!$A$70,D129=Dati!$A$71,D129=Dati!$A$72,D129=Dati!$A$73,D129=Dati!$A$74,D129=Dati!$A$75,D129=Dati!$A$76,D129=Dati!$A$77,D129=Dati!$A$78,D129=Dati!$A$79,D129=Dati!$A$80),G129*H129,0)</f>
        <v>0</v>
      </c>
      <c r="K129" s="110"/>
      <c r="L129" s="122">
        <f t="shared" si="66"/>
        <v>0</v>
      </c>
      <c r="M129" s="122">
        <f t="shared" si="67"/>
        <v>0</v>
      </c>
      <c r="N129" s="122">
        <f t="shared" si="68"/>
        <v>0</v>
      </c>
      <c r="O129" s="122"/>
      <c r="P129" s="122">
        <f t="shared" si="69"/>
        <v>0</v>
      </c>
      <c r="Q129" s="122">
        <f t="shared" si="70"/>
        <v>0</v>
      </c>
      <c r="R129" s="122">
        <f t="shared" si="71"/>
        <v>0</v>
      </c>
      <c r="S129" s="122"/>
      <c r="T129" s="122"/>
      <c r="U129" s="122"/>
      <c r="V129" s="122"/>
      <c r="W129" s="110"/>
      <c r="X129" s="122"/>
      <c r="Y129" s="122"/>
      <c r="Z129" s="122"/>
      <c r="AA129" s="122"/>
      <c r="AB129" s="122"/>
      <c r="AC129" s="110"/>
      <c r="AD129" s="122"/>
      <c r="AE129" s="122"/>
      <c r="AF129" s="122"/>
      <c r="AG129" s="122"/>
      <c r="AH129" s="122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</row>
    <row r="130" spans="1:59" ht="16.5" thickTop="1" thickBot="1" x14ac:dyDescent="0.3">
      <c r="A130" s="10">
        <v>55</v>
      </c>
      <c r="B130" s="103"/>
      <c r="C130" s="103"/>
      <c r="D130" s="167" t="s">
        <v>21</v>
      </c>
      <c r="E130" s="168"/>
      <c r="F130" s="109" t="s">
        <v>30</v>
      </c>
      <c r="G130" s="151"/>
      <c r="H130" s="151"/>
      <c r="I130" s="19">
        <f>IF(OR(D130=Dati!$A$81,D130=Dati!$A$82,D130=Dati!$A$83,D130=Dati!$A$84,D130=Dati!$A$85,D130=Dati!$A$86,D130=Dati!$A$87,D130=Dati!$A$88,D130=Dati!$A$89,D130=Dati!$A$90,D130=Dati!$A$91,D130=Dati!$A$92,D130=Dati!$A$93,D130=Dati!$A$94),G130*H130,0)</f>
        <v>0</v>
      </c>
      <c r="J130" s="19">
        <f>IF(OR(D130=Dati!$A$69,D130=Dati!$A$70,D130=Dati!$A$71,D130=Dati!$A$72,D130=Dati!$A$73,D130=Dati!$A$74,D130=Dati!$A$75,D130=Dati!$A$76,D130=Dati!$A$77,D130=Dati!$A$78,D130=Dati!$A$79,D130=Dati!$A$80),G130*H130,0)</f>
        <v>0</v>
      </c>
      <c r="K130" s="110"/>
      <c r="L130" s="122">
        <f t="shared" si="66"/>
        <v>0</v>
      </c>
      <c r="M130" s="122">
        <f t="shared" si="67"/>
        <v>0</v>
      </c>
      <c r="N130" s="122">
        <f t="shared" si="68"/>
        <v>0</v>
      </c>
      <c r="O130" s="122"/>
      <c r="P130" s="122">
        <f t="shared" si="69"/>
        <v>0</v>
      </c>
      <c r="Q130" s="122">
        <f t="shared" si="70"/>
        <v>0</v>
      </c>
      <c r="R130" s="122">
        <f t="shared" si="71"/>
        <v>0</v>
      </c>
      <c r="S130" s="122"/>
      <c r="T130" s="122"/>
      <c r="U130" s="122"/>
      <c r="V130" s="122"/>
      <c r="W130" s="110"/>
      <c r="X130" s="122"/>
      <c r="Y130" s="122"/>
      <c r="Z130" s="122"/>
      <c r="AA130" s="122"/>
      <c r="AB130" s="122"/>
      <c r="AC130" s="110"/>
      <c r="AD130" s="122"/>
      <c r="AE130" s="122"/>
      <c r="AF130" s="122"/>
      <c r="AG130" s="122"/>
      <c r="AH130" s="122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</row>
    <row r="131" spans="1:59" ht="16.5" thickTop="1" thickBot="1" x14ac:dyDescent="0.3">
      <c r="A131" s="10">
        <v>56</v>
      </c>
      <c r="B131" s="103"/>
      <c r="C131" s="103"/>
      <c r="D131" s="167" t="s">
        <v>21</v>
      </c>
      <c r="E131" s="168"/>
      <c r="F131" s="109" t="s">
        <v>30</v>
      </c>
      <c r="G131" s="151"/>
      <c r="H131" s="151"/>
      <c r="I131" s="19">
        <f>IF(OR(D131=Dati!$A$81,D131=Dati!$A$82,D131=Dati!$A$83,D131=Dati!$A$84,D131=Dati!$A$85,D131=Dati!$A$86,D131=Dati!$A$87,D131=Dati!$A$88,D131=Dati!$A$89,D131=Dati!$A$90,D131=Dati!$A$91,D131=Dati!$A$92,D131=Dati!$A$93,D131=Dati!$A$94),G131*H131,0)</f>
        <v>0</v>
      </c>
      <c r="J131" s="19">
        <f>IF(OR(D131=Dati!$A$69,D131=Dati!$A$70,D131=Dati!$A$71,D131=Dati!$A$72,D131=Dati!$A$73,D131=Dati!$A$74,D131=Dati!$A$75,D131=Dati!$A$76,D131=Dati!$A$77,D131=Dati!$A$78,D131=Dati!$A$79,D131=Dati!$A$80),G131*H131,0)</f>
        <v>0</v>
      </c>
      <c r="K131" s="110"/>
      <c r="L131" s="122">
        <f t="shared" si="66"/>
        <v>0</v>
      </c>
      <c r="M131" s="122">
        <f t="shared" si="67"/>
        <v>0</v>
      </c>
      <c r="N131" s="122">
        <f t="shared" si="68"/>
        <v>0</v>
      </c>
      <c r="O131" s="122"/>
      <c r="P131" s="122">
        <f t="shared" si="69"/>
        <v>0</v>
      </c>
      <c r="Q131" s="122">
        <f t="shared" si="70"/>
        <v>0</v>
      </c>
      <c r="R131" s="122">
        <f t="shared" si="71"/>
        <v>0</v>
      </c>
      <c r="S131" s="122"/>
      <c r="T131" s="122"/>
      <c r="U131" s="122"/>
      <c r="V131" s="122"/>
      <c r="W131" s="110"/>
      <c r="X131" s="122"/>
      <c r="Y131" s="122"/>
      <c r="Z131" s="122"/>
      <c r="AA131" s="122"/>
      <c r="AB131" s="122"/>
      <c r="AC131" s="110"/>
      <c r="AD131" s="122"/>
      <c r="AE131" s="122"/>
      <c r="AF131" s="122"/>
      <c r="AG131" s="122"/>
      <c r="AH131" s="122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</row>
    <row r="132" spans="1:59" ht="16.5" thickTop="1" thickBot="1" x14ac:dyDescent="0.3">
      <c r="A132" s="10">
        <v>57</v>
      </c>
      <c r="B132" s="103"/>
      <c r="C132" s="103"/>
      <c r="D132" s="167" t="s">
        <v>21</v>
      </c>
      <c r="E132" s="168"/>
      <c r="F132" s="109" t="s">
        <v>30</v>
      </c>
      <c r="G132" s="151"/>
      <c r="H132" s="151"/>
      <c r="I132" s="19">
        <f>IF(OR(D132=Dati!$A$81,D132=Dati!$A$82,D132=Dati!$A$83,D132=Dati!$A$84,D132=Dati!$A$85,D132=Dati!$A$86,D132=Dati!$A$87,D132=Dati!$A$88,D132=Dati!$A$89,D132=Dati!$A$90,D132=Dati!$A$91,D132=Dati!$A$92,D132=Dati!$A$93,D132=Dati!$A$94),G132*H132,0)</f>
        <v>0</v>
      </c>
      <c r="J132" s="19">
        <f>IF(OR(D132=Dati!$A$69,D132=Dati!$A$70,D132=Dati!$A$71,D132=Dati!$A$72,D132=Dati!$A$73,D132=Dati!$A$74,D132=Dati!$A$75,D132=Dati!$A$76,D132=Dati!$A$77,D132=Dati!$A$78,D132=Dati!$A$79,D132=Dati!$A$80),G132*H132,0)</f>
        <v>0</v>
      </c>
      <c r="K132" s="110"/>
      <c r="L132" s="122">
        <f t="shared" si="66"/>
        <v>0</v>
      </c>
      <c r="M132" s="122">
        <f t="shared" si="67"/>
        <v>0</v>
      </c>
      <c r="N132" s="122">
        <f t="shared" si="68"/>
        <v>0</v>
      </c>
      <c r="O132" s="122"/>
      <c r="P132" s="122">
        <f t="shared" si="69"/>
        <v>0</v>
      </c>
      <c r="Q132" s="122">
        <f t="shared" si="70"/>
        <v>0</v>
      </c>
      <c r="R132" s="122">
        <f t="shared" si="71"/>
        <v>0</v>
      </c>
      <c r="S132" s="122"/>
      <c r="T132" s="122"/>
      <c r="U132" s="122"/>
      <c r="V132" s="122"/>
      <c r="W132" s="110"/>
      <c r="X132" s="122"/>
      <c r="Y132" s="122"/>
      <c r="Z132" s="122"/>
      <c r="AA132" s="122"/>
      <c r="AB132" s="122"/>
      <c r="AC132" s="110"/>
      <c r="AD132" s="122"/>
      <c r="AE132" s="122"/>
      <c r="AF132" s="122"/>
      <c r="AG132" s="122"/>
      <c r="AH132" s="122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</row>
    <row r="133" spans="1:59" ht="16.5" thickTop="1" thickBot="1" x14ac:dyDescent="0.3">
      <c r="A133" s="10">
        <v>58</v>
      </c>
      <c r="B133" s="103"/>
      <c r="C133" s="103"/>
      <c r="D133" s="167" t="s">
        <v>21</v>
      </c>
      <c r="E133" s="168"/>
      <c r="F133" s="109" t="s">
        <v>30</v>
      </c>
      <c r="G133" s="151"/>
      <c r="H133" s="151"/>
      <c r="I133" s="19">
        <f>IF(OR(D133=Dati!$A$81,D133=Dati!$A$82,D133=Dati!$A$83,D133=Dati!$A$84,D133=Dati!$A$85,D133=Dati!$A$86,D133=Dati!$A$87,D133=Dati!$A$88,D133=Dati!$A$89,D133=Dati!$A$90,D133=Dati!$A$91,D133=Dati!$A$92,D133=Dati!$A$93,D133=Dati!$A$94),G133*H133,0)</f>
        <v>0</v>
      </c>
      <c r="J133" s="19">
        <f>IF(OR(D133=Dati!$A$69,D133=Dati!$A$70,D133=Dati!$A$71,D133=Dati!$A$72,D133=Dati!$A$73,D133=Dati!$A$74,D133=Dati!$A$75,D133=Dati!$A$76,D133=Dati!$A$77,D133=Dati!$A$78,D133=Dati!$A$79,D133=Dati!$A$80),G133*H133,0)</f>
        <v>0</v>
      </c>
      <c r="K133" s="110"/>
      <c r="L133" s="122">
        <f t="shared" si="66"/>
        <v>0</v>
      </c>
      <c r="M133" s="122">
        <f t="shared" si="67"/>
        <v>0</v>
      </c>
      <c r="N133" s="122">
        <f t="shared" si="68"/>
        <v>0</v>
      </c>
      <c r="O133" s="122"/>
      <c r="P133" s="122">
        <f t="shared" si="69"/>
        <v>0</v>
      </c>
      <c r="Q133" s="122">
        <f t="shared" si="70"/>
        <v>0</v>
      </c>
      <c r="R133" s="122">
        <f t="shared" si="71"/>
        <v>0</v>
      </c>
      <c r="S133" s="122"/>
      <c r="T133" s="122"/>
      <c r="U133" s="122"/>
      <c r="V133" s="122"/>
      <c r="W133" s="110"/>
      <c r="X133" s="122"/>
      <c r="Y133" s="122"/>
      <c r="Z133" s="122"/>
      <c r="AA133" s="122"/>
      <c r="AB133" s="122"/>
      <c r="AC133" s="110"/>
      <c r="AD133" s="122"/>
      <c r="AE133" s="122"/>
      <c r="AF133" s="122"/>
      <c r="AG133" s="122"/>
      <c r="AH133" s="122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</row>
    <row r="134" spans="1:59" ht="16.5" thickTop="1" thickBot="1" x14ac:dyDescent="0.3">
      <c r="A134" s="10">
        <v>59</v>
      </c>
      <c r="B134" s="103"/>
      <c r="C134" s="103"/>
      <c r="D134" s="167" t="s">
        <v>21</v>
      </c>
      <c r="E134" s="168"/>
      <c r="F134" s="109" t="s">
        <v>30</v>
      </c>
      <c r="G134" s="151"/>
      <c r="H134" s="151"/>
      <c r="I134" s="19">
        <f>IF(OR(D134=Dati!$A$81,D134=Dati!$A$82,D134=Dati!$A$83,D134=Dati!$A$84,D134=Dati!$A$85,D134=Dati!$A$86,D134=Dati!$A$87,D134=Dati!$A$88,D134=Dati!$A$89,D134=Dati!$A$90,D134=Dati!$A$91,D134=Dati!$A$92,D134=Dati!$A$93,D134=Dati!$A$94),G134*H134,0)</f>
        <v>0</v>
      </c>
      <c r="J134" s="19">
        <f>IF(OR(D134=Dati!$A$69,D134=Dati!$A$70,D134=Dati!$A$71,D134=Dati!$A$72,D134=Dati!$A$73,D134=Dati!$A$74,D134=Dati!$A$75,D134=Dati!$A$76,D134=Dati!$A$77,D134=Dati!$A$78,D134=Dati!$A$79,D134=Dati!$A$80),G134*H134,0)</f>
        <v>0</v>
      </c>
      <c r="K134" s="110"/>
      <c r="L134" s="122">
        <f t="shared" si="66"/>
        <v>0</v>
      </c>
      <c r="M134" s="122">
        <f t="shared" si="67"/>
        <v>0</v>
      </c>
      <c r="N134" s="122">
        <f t="shared" si="68"/>
        <v>0</v>
      </c>
      <c r="O134" s="122"/>
      <c r="P134" s="122">
        <f t="shared" si="69"/>
        <v>0</v>
      </c>
      <c r="Q134" s="122">
        <f t="shared" si="70"/>
        <v>0</v>
      </c>
      <c r="R134" s="122">
        <f t="shared" si="71"/>
        <v>0</v>
      </c>
      <c r="S134" s="122"/>
      <c r="T134" s="122"/>
      <c r="U134" s="122"/>
      <c r="V134" s="122"/>
      <c r="W134" s="110"/>
      <c r="X134" s="122"/>
      <c r="Y134" s="122"/>
      <c r="Z134" s="122"/>
      <c r="AA134" s="122"/>
      <c r="AB134" s="122"/>
      <c r="AC134" s="110"/>
      <c r="AD134" s="122"/>
      <c r="AE134" s="122"/>
      <c r="AF134" s="122"/>
      <c r="AG134" s="122"/>
      <c r="AH134" s="122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  <c r="BC134" s="110"/>
      <c r="BD134" s="110"/>
      <c r="BE134" s="110"/>
      <c r="BF134" s="110"/>
      <c r="BG134" s="110"/>
    </row>
    <row r="135" spans="1:59" ht="16.5" thickTop="1" thickBot="1" x14ac:dyDescent="0.3">
      <c r="A135" s="10">
        <v>60</v>
      </c>
      <c r="B135" s="103"/>
      <c r="C135" s="103"/>
      <c r="D135" s="167" t="s">
        <v>21</v>
      </c>
      <c r="E135" s="168"/>
      <c r="F135" s="109" t="s">
        <v>30</v>
      </c>
      <c r="G135" s="151"/>
      <c r="H135" s="151"/>
      <c r="I135" s="19">
        <f>IF(OR(D135=Dati!$A$81,D135=Dati!$A$82,D135=Dati!$A$83,D135=Dati!$A$84,D135=Dati!$A$85,D135=Dati!$A$86,D135=Dati!$A$87,D135=Dati!$A$88,D135=Dati!$A$89,D135=Dati!$A$90,D135=Dati!$A$91,D135=Dati!$A$92,D135=Dati!$A$93,D135=Dati!$A$94),G135*H135,0)</f>
        <v>0</v>
      </c>
      <c r="J135" s="19">
        <f>IF(OR(D135=Dati!$A$69,D135=Dati!$A$70,D135=Dati!$A$71,D135=Dati!$A$72,D135=Dati!$A$73,D135=Dati!$A$74,D135=Dati!$A$75,D135=Dati!$A$76,D135=Dati!$A$77,D135=Dati!$A$78,D135=Dati!$A$79,D135=Dati!$A$80),G135*H135,0)</f>
        <v>0</v>
      </c>
      <c r="K135" s="110"/>
      <c r="L135" s="122">
        <f t="shared" si="66"/>
        <v>0</v>
      </c>
      <c r="M135" s="122">
        <f t="shared" si="67"/>
        <v>0</v>
      </c>
      <c r="N135" s="122">
        <f t="shared" si="68"/>
        <v>0</v>
      </c>
      <c r="O135" s="122"/>
      <c r="P135" s="122">
        <f t="shared" si="69"/>
        <v>0</v>
      </c>
      <c r="Q135" s="122">
        <f t="shared" si="70"/>
        <v>0</v>
      </c>
      <c r="R135" s="122">
        <f t="shared" si="71"/>
        <v>0</v>
      </c>
      <c r="S135" s="122"/>
      <c r="T135" s="122"/>
      <c r="U135" s="122"/>
      <c r="V135" s="122"/>
      <c r="W135" s="110"/>
      <c r="X135" s="122"/>
      <c r="Y135" s="122"/>
      <c r="Z135" s="122"/>
      <c r="AA135" s="122"/>
      <c r="AB135" s="122"/>
      <c r="AC135" s="110"/>
      <c r="AD135" s="122"/>
      <c r="AE135" s="122"/>
      <c r="AF135" s="122"/>
      <c r="AG135" s="122"/>
      <c r="AH135" s="122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</row>
    <row r="136" spans="1:59" ht="16.5" thickTop="1" thickBot="1" x14ac:dyDescent="0.3">
      <c r="A136" s="10">
        <v>61</v>
      </c>
      <c r="B136" s="103"/>
      <c r="C136" s="103"/>
      <c r="D136" s="167" t="s">
        <v>21</v>
      </c>
      <c r="E136" s="168"/>
      <c r="F136" s="109" t="s">
        <v>30</v>
      </c>
      <c r="G136" s="151"/>
      <c r="H136" s="151"/>
      <c r="I136" s="19">
        <f>IF(OR(D136=Dati!$A$81,D136=Dati!$A$82,D136=Dati!$A$83,D136=Dati!$A$84,D136=Dati!$A$85,D136=Dati!$A$86,D136=Dati!$A$87,D136=Dati!$A$88,D136=Dati!$A$89,D136=Dati!$A$90,D136=Dati!$A$91,D136=Dati!$A$92,D136=Dati!$A$93,D136=Dati!$A$94),G136*H136,0)</f>
        <v>0</v>
      </c>
      <c r="J136" s="19">
        <f>IF(OR(D136=Dati!$A$69,D136=Dati!$A$70,D136=Dati!$A$71,D136=Dati!$A$72,D136=Dati!$A$73,D136=Dati!$A$74,D136=Dati!$A$75,D136=Dati!$A$76,D136=Dati!$A$77,D136=Dati!$A$78,D136=Dati!$A$79,D136=Dati!$A$80),G136*H136,0)</f>
        <v>0</v>
      </c>
      <c r="K136" s="110"/>
      <c r="L136" s="122">
        <f t="shared" si="66"/>
        <v>0</v>
      </c>
      <c r="M136" s="122">
        <f t="shared" si="67"/>
        <v>0</v>
      </c>
      <c r="N136" s="122">
        <f t="shared" si="68"/>
        <v>0</v>
      </c>
      <c r="O136" s="122"/>
      <c r="P136" s="122">
        <f t="shared" si="69"/>
        <v>0</v>
      </c>
      <c r="Q136" s="122">
        <f t="shared" si="70"/>
        <v>0</v>
      </c>
      <c r="R136" s="122">
        <f t="shared" si="71"/>
        <v>0</v>
      </c>
      <c r="S136" s="122"/>
      <c r="T136" s="122"/>
      <c r="U136" s="122"/>
      <c r="V136" s="122"/>
      <c r="W136" s="110"/>
      <c r="X136" s="122"/>
      <c r="Y136" s="122"/>
      <c r="Z136" s="122"/>
      <c r="AA136" s="122"/>
      <c r="AB136" s="122"/>
      <c r="AC136" s="110"/>
      <c r="AD136" s="122"/>
      <c r="AE136" s="122"/>
      <c r="AF136" s="122"/>
      <c r="AG136" s="122"/>
      <c r="AH136" s="122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</row>
    <row r="137" spans="1:59" ht="16.5" thickTop="1" thickBot="1" x14ac:dyDescent="0.3">
      <c r="A137" s="10">
        <v>62</v>
      </c>
      <c r="B137" s="103"/>
      <c r="C137" s="103"/>
      <c r="D137" s="167" t="s">
        <v>21</v>
      </c>
      <c r="E137" s="168"/>
      <c r="F137" s="109" t="s">
        <v>30</v>
      </c>
      <c r="G137" s="151"/>
      <c r="H137" s="151"/>
      <c r="I137" s="19">
        <f>IF(OR(D137=Dati!$A$81,D137=Dati!$A$82,D137=Dati!$A$83,D137=Dati!$A$84,D137=Dati!$A$85,D137=Dati!$A$86,D137=Dati!$A$87,D137=Dati!$A$88,D137=Dati!$A$89,D137=Dati!$A$90,D137=Dati!$A$91,D137=Dati!$A$92,D137=Dati!$A$93,D137=Dati!$A$94),G137*H137,0)</f>
        <v>0</v>
      </c>
      <c r="J137" s="19">
        <f>IF(OR(D137=Dati!$A$69,D137=Dati!$A$70,D137=Dati!$A$71,D137=Dati!$A$72,D137=Dati!$A$73,D137=Dati!$A$74,D137=Dati!$A$75,D137=Dati!$A$76,D137=Dati!$A$77,D137=Dati!$A$78,D137=Dati!$A$79,D137=Dati!$A$80),G137*H137,0)</f>
        <v>0</v>
      </c>
      <c r="K137" s="110"/>
      <c r="L137" s="122">
        <f t="shared" si="66"/>
        <v>0</v>
      </c>
      <c r="M137" s="122">
        <f t="shared" si="67"/>
        <v>0</v>
      </c>
      <c r="N137" s="122">
        <f t="shared" si="68"/>
        <v>0</v>
      </c>
      <c r="O137" s="122"/>
      <c r="P137" s="122">
        <f t="shared" si="69"/>
        <v>0</v>
      </c>
      <c r="Q137" s="122">
        <f t="shared" si="70"/>
        <v>0</v>
      </c>
      <c r="R137" s="122">
        <f t="shared" si="71"/>
        <v>0</v>
      </c>
      <c r="S137" s="122"/>
      <c r="T137" s="122"/>
      <c r="U137" s="122"/>
      <c r="V137" s="122"/>
      <c r="W137" s="110"/>
      <c r="X137" s="122"/>
      <c r="Y137" s="122"/>
      <c r="Z137" s="122"/>
      <c r="AA137" s="122"/>
      <c r="AB137" s="122"/>
      <c r="AC137" s="110"/>
      <c r="AD137" s="122"/>
      <c r="AE137" s="122"/>
      <c r="AF137" s="122"/>
      <c r="AG137" s="122"/>
      <c r="AH137" s="122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0"/>
      <c r="AU137" s="110"/>
      <c r="AV137" s="110"/>
      <c r="AW137" s="110"/>
      <c r="AX137" s="110"/>
      <c r="AY137" s="110"/>
      <c r="AZ137" s="110"/>
      <c r="BA137" s="110"/>
      <c r="BB137" s="110"/>
      <c r="BC137" s="110"/>
      <c r="BD137" s="110"/>
      <c r="BE137" s="110"/>
      <c r="BF137" s="110"/>
      <c r="BG137" s="110"/>
    </row>
    <row r="138" spans="1:59" ht="13.5" thickTop="1" x14ac:dyDescent="0.2">
      <c r="A138" s="2"/>
      <c r="B138" s="2"/>
      <c r="C138" s="2"/>
      <c r="D138" s="2"/>
      <c r="E138" s="3"/>
      <c r="F138" s="3"/>
      <c r="G138" s="3"/>
      <c r="H138" s="11" t="s">
        <v>17</v>
      </c>
      <c r="I138" s="111">
        <f>SUM(I76:I137)</f>
        <v>0</v>
      </c>
      <c r="J138" s="111">
        <f>SUM(J76:J137)</f>
        <v>0</v>
      </c>
      <c r="K138" s="110"/>
      <c r="L138" s="122">
        <f>SUM(L76:L137)</f>
        <v>0</v>
      </c>
      <c r="M138" s="122">
        <f>SUM(M76:M137)</f>
        <v>0</v>
      </c>
      <c r="N138" s="122">
        <f>SUM(N76:N137)</f>
        <v>0</v>
      </c>
      <c r="O138" s="122"/>
      <c r="P138" s="122">
        <f>SUM(P76:P137)</f>
        <v>0</v>
      </c>
      <c r="Q138" s="122">
        <f>SUM(Q76:Q137)</f>
        <v>0</v>
      </c>
      <c r="R138" s="122">
        <f>SUM(R76:R137)</f>
        <v>0</v>
      </c>
      <c r="S138" s="122"/>
      <c r="T138" s="122"/>
      <c r="U138" s="122"/>
      <c r="V138" s="122"/>
      <c r="W138" s="110"/>
      <c r="X138" s="122"/>
      <c r="Y138" s="122"/>
      <c r="Z138" s="122"/>
      <c r="AA138" s="122"/>
      <c r="AB138" s="122"/>
      <c r="AC138" s="110"/>
      <c r="AD138" s="122"/>
      <c r="AE138" s="122"/>
      <c r="AF138" s="122"/>
      <c r="AG138" s="122"/>
      <c r="AH138" s="122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</row>
    <row r="139" spans="1:59" x14ac:dyDescent="0.2">
      <c r="A139" s="2"/>
      <c r="B139" s="2"/>
      <c r="C139" s="2"/>
      <c r="D139" s="2"/>
      <c r="E139" s="3"/>
      <c r="F139" s="3"/>
      <c r="G139" s="3"/>
      <c r="H139" s="3"/>
      <c r="I139" s="9"/>
      <c r="J139" s="9"/>
      <c r="N139" s="126"/>
    </row>
    <row r="140" spans="1:59" x14ac:dyDescent="0.2">
      <c r="A140" s="2"/>
      <c r="B140" s="2"/>
      <c r="C140" s="2"/>
      <c r="D140" s="2"/>
      <c r="E140" s="3"/>
      <c r="F140" s="3"/>
      <c r="G140" s="3"/>
      <c r="H140" s="3"/>
      <c r="I140" s="12" t="s">
        <v>23</v>
      </c>
      <c r="J140" s="12" t="s">
        <v>24</v>
      </c>
      <c r="N140" s="126"/>
    </row>
    <row r="141" spans="1:59" x14ac:dyDescent="0.2">
      <c r="A141" s="2"/>
      <c r="B141" s="2"/>
      <c r="C141" s="2"/>
      <c r="D141" s="2"/>
      <c r="E141" s="3"/>
      <c r="F141" s="3"/>
      <c r="G141" s="3"/>
      <c r="H141" s="13" t="s">
        <v>266</v>
      </c>
      <c r="I141" s="111">
        <f>SUM(AP72:AT72)+P138</f>
        <v>0</v>
      </c>
      <c r="J141" s="111">
        <f>SUM(R72:V72)+L138</f>
        <v>0</v>
      </c>
      <c r="N141" s="126"/>
    </row>
    <row r="142" spans="1:59" x14ac:dyDescent="0.2">
      <c r="A142" s="2"/>
      <c r="B142" s="2"/>
      <c r="C142" s="2"/>
      <c r="D142" s="2"/>
      <c r="E142" s="3"/>
      <c r="F142" s="3"/>
      <c r="G142" s="3"/>
      <c r="H142" s="3"/>
      <c r="I142" s="9"/>
      <c r="J142" s="9"/>
      <c r="N142" s="126"/>
    </row>
    <row r="143" spans="1:59" x14ac:dyDescent="0.2">
      <c r="A143" s="2"/>
      <c r="B143" s="2"/>
      <c r="D143" s="130"/>
      <c r="E143" s="3"/>
      <c r="F143" s="179" t="s">
        <v>265</v>
      </c>
      <c r="G143" s="180"/>
      <c r="H143" s="180"/>
      <c r="I143" s="181"/>
      <c r="J143" s="3"/>
      <c r="N143" s="126"/>
    </row>
    <row r="144" spans="1:59" x14ac:dyDescent="0.2">
      <c r="A144" s="2"/>
      <c r="B144" s="2"/>
      <c r="G144" s="131" t="s">
        <v>26</v>
      </c>
      <c r="H144" s="131" t="s">
        <v>27</v>
      </c>
      <c r="I144" s="131" t="s">
        <v>28</v>
      </c>
      <c r="J144" s="3"/>
      <c r="N144" s="126"/>
    </row>
    <row r="145" spans="1:14" x14ac:dyDescent="0.2">
      <c r="A145" s="2"/>
      <c r="B145" s="2"/>
      <c r="E145"/>
      <c r="G145" s="16">
        <f>Dati!H23+Dati!H26+Dati!H29+Dati!H32+Dati!H35+Dati!H38+Dati!H41+Dati!H44+Dati!H47</f>
        <v>2.81</v>
      </c>
      <c r="H145" s="16">
        <f>Dati!I23+Dati!I26+Dati!I29+Dati!I32+Dati!I35+Dati!I38+Dati!I41+Dati!I44+Dati!I47</f>
        <v>5.67</v>
      </c>
      <c r="I145" s="18">
        <f>G145+H145</f>
        <v>8.48</v>
      </c>
      <c r="J145" s="3"/>
      <c r="N145" s="126"/>
    </row>
    <row r="146" spans="1:14" x14ac:dyDescent="0.2">
      <c r="A146" s="2"/>
      <c r="B146" s="2"/>
      <c r="C146" s="2"/>
      <c r="D146" s="2"/>
      <c r="E146" s="3"/>
      <c r="F146" s="3"/>
      <c r="G146" s="3"/>
      <c r="H146" s="3"/>
      <c r="I146" s="3"/>
      <c r="J146" s="3"/>
      <c r="N146" s="126"/>
    </row>
    <row r="147" spans="1:14" x14ac:dyDescent="0.2">
      <c r="A147" s="2"/>
      <c r="B147" s="2"/>
      <c r="C147" s="2"/>
      <c r="D147" s="2"/>
      <c r="E147" s="3"/>
      <c r="F147" s="6"/>
      <c r="G147" s="6" t="s">
        <v>31</v>
      </c>
      <c r="H147" s="19">
        <f>J141+I141/2</f>
        <v>0</v>
      </c>
      <c r="I147" s="3"/>
      <c r="J147" s="3"/>
      <c r="N147" s="126"/>
    </row>
    <row r="148" spans="1:14" x14ac:dyDescent="0.2">
      <c r="A148" s="2"/>
      <c r="B148" s="2"/>
      <c r="C148" s="2"/>
      <c r="D148" s="2"/>
      <c r="E148" s="3"/>
      <c r="F148" s="6"/>
      <c r="G148" s="6"/>
      <c r="H148" s="3"/>
      <c r="I148" s="3"/>
      <c r="J148" s="3"/>
    </row>
    <row r="149" spans="1:14" x14ac:dyDescent="0.2">
      <c r="A149" s="2"/>
      <c r="B149" s="2"/>
      <c r="C149" s="2"/>
      <c r="D149" s="2"/>
      <c r="E149" s="3"/>
      <c r="F149" s="6"/>
      <c r="G149" s="6" t="s">
        <v>32</v>
      </c>
      <c r="H149" s="20">
        <f>H147*G145</f>
        <v>0</v>
      </c>
      <c r="I149" s="3"/>
      <c r="J149" s="3"/>
    </row>
    <row r="150" spans="1:14" x14ac:dyDescent="0.2">
      <c r="A150" s="2"/>
      <c r="B150" s="2"/>
      <c r="C150" s="2"/>
      <c r="D150" s="2"/>
      <c r="E150" s="3"/>
      <c r="F150" s="6"/>
      <c r="G150" s="6"/>
      <c r="H150" s="3"/>
      <c r="I150" s="3"/>
      <c r="J150" s="3"/>
    </row>
    <row r="151" spans="1:14" x14ac:dyDescent="0.2">
      <c r="A151" s="2"/>
      <c r="B151" s="2"/>
      <c r="C151" s="2"/>
      <c r="D151" s="2"/>
      <c r="E151" s="3"/>
      <c r="F151" s="6"/>
      <c r="G151" s="6" t="s">
        <v>33</v>
      </c>
      <c r="H151" s="20">
        <f>H147*H145</f>
        <v>0</v>
      </c>
      <c r="I151" s="3"/>
      <c r="J151" s="3"/>
    </row>
    <row r="152" spans="1:14" x14ac:dyDescent="0.2">
      <c r="A152" s="2"/>
      <c r="B152" s="2"/>
      <c r="C152" s="2"/>
      <c r="D152" s="2"/>
      <c r="E152" s="3"/>
      <c r="F152" s="6"/>
      <c r="G152" s="6"/>
      <c r="H152" s="3"/>
      <c r="I152" s="3"/>
      <c r="J152" s="3"/>
    </row>
    <row r="153" spans="1:14" x14ac:dyDescent="0.2">
      <c r="A153" s="2"/>
      <c r="B153" s="2"/>
      <c r="C153" s="2"/>
      <c r="D153" s="2"/>
      <c r="E153" s="3"/>
      <c r="F153" s="13"/>
      <c r="G153" s="13" t="s">
        <v>34</v>
      </c>
      <c r="H153" s="88">
        <f>H149+H151</f>
        <v>0</v>
      </c>
      <c r="I153" s="3"/>
      <c r="J153" s="3"/>
    </row>
    <row r="154" spans="1:14" x14ac:dyDescent="0.2">
      <c r="A154" s="2"/>
      <c r="B154" s="2"/>
      <c r="C154" s="2"/>
      <c r="D154" s="2"/>
      <c r="E154" s="3"/>
      <c r="F154" s="3"/>
      <c r="G154" s="3"/>
      <c r="H154" s="3"/>
      <c r="I154" s="3"/>
      <c r="J154" s="3"/>
    </row>
    <row r="155" spans="1:14" x14ac:dyDescent="0.2">
      <c r="A155" s="2"/>
      <c r="B155" s="2"/>
      <c r="C155" s="2"/>
      <c r="D155" s="2"/>
      <c r="E155" s="3"/>
      <c r="F155" s="3"/>
      <c r="G155" s="3"/>
      <c r="H155" s="3"/>
      <c r="I155" s="12" t="s">
        <v>23</v>
      </c>
      <c r="J155" s="12" t="s">
        <v>24</v>
      </c>
      <c r="N155" s="126"/>
    </row>
    <row r="156" spans="1:14" x14ac:dyDescent="0.2">
      <c r="A156" s="2"/>
      <c r="B156" s="2"/>
      <c r="C156" s="2"/>
      <c r="D156" s="2"/>
      <c r="E156" s="3"/>
      <c r="F156" s="3"/>
      <c r="G156" s="3"/>
      <c r="H156" s="13" t="s">
        <v>272</v>
      </c>
      <c r="I156" s="111">
        <f>SUM(AV72:AZ72)+Q138</f>
        <v>0</v>
      </c>
      <c r="J156" s="111">
        <f>SUM(X72:AB72)+M138</f>
        <v>0</v>
      </c>
      <c r="N156" s="126"/>
    </row>
    <row r="157" spans="1:14" x14ac:dyDescent="0.2">
      <c r="A157" s="2"/>
      <c r="B157" s="2"/>
      <c r="C157" s="2"/>
      <c r="D157" s="2"/>
      <c r="E157" s="3"/>
      <c r="F157" s="3"/>
      <c r="G157" s="3"/>
      <c r="H157" s="3"/>
      <c r="I157" s="9"/>
      <c r="J157" s="9"/>
      <c r="N157" s="126"/>
    </row>
    <row r="158" spans="1:14" x14ac:dyDescent="0.2">
      <c r="A158" s="2"/>
      <c r="B158" s="2"/>
      <c r="D158" s="130"/>
      <c r="E158" s="3"/>
      <c r="F158" s="179" t="s">
        <v>273</v>
      </c>
      <c r="G158" s="180"/>
      <c r="H158" s="180"/>
      <c r="I158" s="181"/>
      <c r="J158" s="3"/>
      <c r="N158" s="126"/>
    </row>
    <row r="159" spans="1:14" x14ac:dyDescent="0.2">
      <c r="A159" s="2"/>
      <c r="B159" s="2"/>
      <c r="G159" s="131" t="s">
        <v>26</v>
      </c>
      <c r="H159" s="131" t="s">
        <v>27</v>
      </c>
      <c r="I159" s="131" t="s">
        <v>28</v>
      </c>
      <c r="J159" s="3"/>
      <c r="N159" s="126"/>
    </row>
    <row r="160" spans="1:14" x14ac:dyDescent="0.2">
      <c r="A160" s="2"/>
      <c r="B160" s="2"/>
      <c r="E160"/>
      <c r="F160"/>
      <c r="G160" s="16">
        <f>Dati!H24+Dati!H27+Dati!H30+Dati!H33+Dati!H36+Dati!H39+Dati!H42+Dati!H45+Dati!H48</f>
        <v>2.5099999999999998</v>
      </c>
      <c r="H160" s="16">
        <f>Dati!I24+Dati!I27+Dati!I30+Dati!I33+Dati!I36+Dati!I39+Dati!I42+Dati!I45+Dati!I48</f>
        <v>5.04</v>
      </c>
      <c r="I160" s="18">
        <f>G160+H160</f>
        <v>7.55</v>
      </c>
      <c r="J160" s="3"/>
      <c r="N160" s="126"/>
    </row>
    <row r="161" spans="1:14" x14ac:dyDescent="0.2">
      <c r="A161" s="2"/>
      <c r="B161" s="2"/>
      <c r="C161" s="2"/>
      <c r="D161" s="2"/>
      <c r="E161" s="3"/>
      <c r="F161" s="3"/>
      <c r="G161" s="3"/>
      <c r="H161" s="3"/>
      <c r="I161" s="3"/>
      <c r="J161" s="3"/>
      <c r="N161" s="126"/>
    </row>
    <row r="162" spans="1:14" x14ac:dyDescent="0.2">
      <c r="A162" s="2"/>
      <c r="B162" s="2"/>
      <c r="C162" s="2"/>
      <c r="D162" s="2"/>
      <c r="E162" s="3"/>
      <c r="F162" s="6"/>
      <c r="G162" s="6" t="s">
        <v>31</v>
      </c>
      <c r="H162" s="19">
        <f>J156+I156/2</f>
        <v>0</v>
      </c>
      <c r="I162" s="3"/>
      <c r="J162" s="3"/>
      <c r="N162" s="126"/>
    </row>
    <row r="163" spans="1:14" x14ac:dyDescent="0.2">
      <c r="A163" s="2"/>
      <c r="B163" s="2"/>
      <c r="C163" s="2"/>
      <c r="D163" s="2"/>
      <c r="E163" s="3"/>
      <c r="F163" s="6"/>
      <c r="G163" s="6"/>
      <c r="H163" s="3"/>
      <c r="I163" s="3"/>
      <c r="J163" s="3"/>
    </row>
    <row r="164" spans="1:14" x14ac:dyDescent="0.2">
      <c r="A164" s="2"/>
      <c r="B164" s="2"/>
      <c r="C164" s="2"/>
      <c r="D164" s="2"/>
      <c r="E164" s="3"/>
      <c r="F164" s="6"/>
      <c r="G164" s="6" t="s">
        <v>32</v>
      </c>
      <c r="H164" s="20">
        <f>H162*G160</f>
        <v>0</v>
      </c>
      <c r="I164" s="3"/>
      <c r="J164" s="3"/>
    </row>
    <row r="165" spans="1:14" x14ac:dyDescent="0.2">
      <c r="A165" s="2"/>
      <c r="B165" s="2"/>
      <c r="C165" s="2"/>
      <c r="D165" s="2"/>
      <c r="E165" s="3"/>
      <c r="F165" s="6"/>
      <c r="G165" s="6"/>
      <c r="H165" s="3"/>
      <c r="I165" s="3"/>
      <c r="J165" s="3"/>
    </row>
    <row r="166" spans="1:14" x14ac:dyDescent="0.2">
      <c r="A166" s="2"/>
      <c r="B166" s="2"/>
      <c r="C166" s="2"/>
      <c r="D166" s="2"/>
      <c r="E166" s="3"/>
      <c r="F166" s="6"/>
      <c r="G166" s="6" t="s">
        <v>33</v>
      </c>
      <c r="H166" s="20">
        <f>H162*H160</f>
        <v>0</v>
      </c>
      <c r="I166" s="3"/>
      <c r="J166" s="3"/>
    </row>
    <row r="167" spans="1:14" x14ac:dyDescent="0.2">
      <c r="A167" s="2"/>
      <c r="B167" s="2"/>
      <c r="C167" s="2"/>
      <c r="D167" s="2"/>
      <c r="E167" s="3"/>
      <c r="F167" s="6"/>
      <c r="G167" s="6"/>
      <c r="H167" s="3"/>
      <c r="I167" s="3"/>
      <c r="J167" s="3"/>
    </row>
    <row r="168" spans="1:14" x14ac:dyDescent="0.2">
      <c r="A168" s="2"/>
      <c r="B168" s="2"/>
      <c r="C168" s="2"/>
      <c r="D168" s="2"/>
      <c r="E168" s="3"/>
      <c r="F168" s="13"/>
      <c r="G168" s="13" t="s">
        <v>34</v>
      </c>
      <c r="H168" s="88">
        <f>H164+H166</f>
        <v>0</v>
      </c>
      <c r="I168" s="3"/>
      <c r="J168" s="3"/>
    </row>
    <row r="169" spans="1:14" x14ac:dyDescent="0.2">
      <c r="A169" s="2"/>
      <c r="B169" s="2"/>
      <c r="C169" s="2"/>
      <c r="D169" s="2"/>
      <c r="E169" s="3"/>
      <c r="F169" s="3"/>
      <c r="G169" s="3"/>
      <c r="H169" s="3"/>
      <c r="I169" s="3"/>
      <c r="J169" s="3"/>
    </row>
    <row r="170" spans="1:14" x14ac:dyDescent="0.2">
      <c r="A170" s="2"/>
      <c r="B170" s="2"/>
      <c r="C170" s="2"/>
      <c r="D170" s="2"/>
      <c r="E170" s="3"/>
      <c r="F170" s="3"/>
      <c r="G170" s="3"/>
      <c r="H170" s="3"/>
      <c r="I170" s="12" t="s">
        <v>23</v>
      </c>
      <c r="J170" s="12" t="s">
        <v>24</v>
      </c>
      <c r="N170" s="126"/>
    </row>
    <row r="171" spans="1:14" x14ac:dyDescent="0.2">
      <c r="A171" s="2"/>
      <c r="B171" s="2"/>
      <c r="C171" s="2"/>
      <c r="D171" s="2"/>
      <c r="E171" s="3"/>
      <c r="F171" s="3"/>
      <c r="G171" s="3"/>
      <c r="H171" s="13" t="s">
        <v>274</v>
      </c>
      <c r="I171" s="111">
        <f>SUM(BB72:BF72)+R138</f>
        <v>0</v>
      </c>
      <c r="J171" s="111">
        <f>SUM(AD72:AH72)+N138</f>
        <v>0</v>
      </c>
      <c r="N171" s="126"/>
    </row>
    <row r="172" spans="1:14" x14ac:dyDescent="0.2">
      <c r="A172" s="2"/>
      <c r="B172" s="2"/>
      <c r="C172" s="2"/>
      <c r="D172" s="2"/>
      <c r="E172" s="3"/>
      <c r="F172" s="3"/>
      <c r="G172" s="3"/>
      <c r="H172" s="3"/>
      <c r="I172" s="9"/>
      <c r="J172" s="9"/>
      <c r="N172" s="126"/>
    </row>
    <row r="173" spans="1:14" x14ac:dyDescent="0.2">
      <c r="A173" s="2"/>
      <c r="B173" s="2"/>
      <c r="D173" s="130"/>
      <c r="E173" s="3"/>
      <c r="F173" s="179" t="s">
        <v>275</v>
      </c>
      <c r="G173" s="180"/>
      <c r="H173" s="180"/>
      <c r="I173" s="181"/>
      <c r="J173" s="3"/>
      <c r="N173" s="126"/>
    </row>
    <row r="174" spans="1:14" x14ac:dyDescent="0.2">
      <c r="A174" s="2"/>
      <c r="B174" s="2"/>
      <c r="G174" s="131" t="s">
        <v>26</v>
      </c>
      <c r="H174" s="131" t="s">
        <v>27</v>
      </c>
      <c r="I174" s="131" t="s">
        <v>28</v>
      </c>
      <c r="J174" s="3"/>
      <c r="N174" s="126"/>
    </row>
    <row r="175" spans="1:14" x14ac:dyDescent="0.2">
      <c r="A175" s="2"/>
      <c r="B175" s="2"/>
      <c r="E175"/>
      <c r="F175"/>
      <c r="G175" s="16">
        <f>Dati!H25+Dati!H28+Dati!H31+Dati!H34+Dati!H37+Dati!H40+Dati!H43+Dati!H46+Dati!H49</f>
        <v>1.88</v>
      </c>
      <c r="H175" s="16">
        <f>Dati!I25+Dati!I28+Dati!I31+Dati!I34+Dati!I37+Dati!I40+Dati!I43+Dati!I46+Dati!I49</f>
        <v>3.79</v>
      </c>
      <c r="I175" s="18">
        <f>G175+H175</f>
        <v>5.67</v>
      </c>
      <c r="J175" s="3"/>
      <c r="N175" s="126"/>
    </row>
    <row r="176" spans="1:14" x14ac:dyDescent="0.2">
      <c r="A176" s="2"/>
      <c r="B176" s="2"/>
      <c r="C176" s="2"/>
      <c r="D176" s="2"/>
      <c r="E176" s="3"/>
      <c r="F176" s="3"/>
      <c r="G176" s="3"/>
      <c r="H176" s="3"/>
      <c r="I176" s="3"/>
      <c r="J176" s="3"/>
      <c r="N176" s="126"/>
    </row>
    <row r="177" spans="1:14" x14ac:dyDescent="0.2">
      <c r="A177" s="2"/>
      <c r="B177" s="2"/>
      <c r="C177" s="2"/>
      <c r="D177" s="2"/>
      <c r="E177" s="3"/>
      <c r="F177" s="6"/>
      <c r="G177" s="6" t="s">
        <v>31</v>
      </c>
      <c r="H177" s="19">
        <f>J171+I171/2</f>
        <v>0</v>
      </c>
      <c r="I177" s="3"/>
      <c r="J177" s="3"/>
      <c r="N177" s="126"/>
    </row>
    <row r="178" spans="1:14" x14ac:dyDescent="0.2">
      <c r="A178" s="2"/>
      <c r="B178" s="2"/>
      <c r="C178" s="2"/>
      <c r="D178" s="2"/>
      <c r="E178" s="3"/>
      <c r="F178" s="6"/>
      <c r="G178" s="6"/>
      <c r="H178" s="3"/>
      <c r="I178" s="3"/>
      <c r="J178" s="3"/>
    </row>
    <row r="179" spans="1:14" x14ac:dyDescent="0.2">
      <c r="A179" s="2"/>
      <c r="B179" s="2"/>
      <c r="C179" s="2"/>
      <c r="D179" s="2"/>
      <c r="E179" s="3"/>
      <c r="F179" s="6"/>
      <c r="G179" s="6" t="s">
        <v>32</v>
      </c>
      <c r="H179" s="20">
        <f>H177*G175</f>
        <v>0</v>
      </c>
      <c r="I179" s="3"/>
      <c r="J179" s="3"/>
    </row>
    <row r="180" spans="1:14" x14ac:dyDescent="0.2">
      <c r="A180" s="2"/>
      <c r="B180" s="2"/>
      <c r="C180" s="2"/>
      <c r="D180" s="2"/>
      <c r="E180" s="3"/>
      <c r="F180" s="6"/>
      <c r="G180" s="6"/>
      <c r="H180" s="3"/>
      <c r="I180" s="3"/>
      <c r="J180" s="3"/>
    </row>
    <row r="181" spans="1:14" x14ac:dyDescent="0.2">
      <c r="A181" s="2"/>
      <c r="B181" s="2"/>
      <c r="C181" s="2"/>
      <c r="D181" s="2"/>
      <c r="E181" s="3"/>
      <c r="F181" s="6"/>
      <c r="G181" s="6" t="s">
        <v>33</v>
      </c>
      <c r="H181" s="20">
        <f>H177*H175</f>
        <v>0</v>
      </c>
      <c r="I181" s="3"/>
      <c r="J181" s="3"/>
    </row>
    <row r="182" spans="1:14" x14ac:dyDescent="0.2">
      <c r="A182" s="2"/>
      <c r="B182" s="2"/>
      <c r="C182" s="2"/>
      <c r="D182" s="2"/>
      <c r="E182" s="3"/>
      <c r="F182" s="6"/>
      <c r="G182" s="6"/>
      <c r="H182" s="3"/>
      <c r="I182" s="3"/>
      <c r="J182" s="3"/>
    </row>
    <row r="183" spans="1:14" x14ac:dyDescent="0.2">
      <c r="A183" s="2"/>
      <c r="B183" s="2"/>
      <c r="C183" s="2"/>
      <c r="D183" s="2"/>
      <c r="E183" s="3"/>
      <c r="F183" s="13"/>
      <c r="G183" s="13" t="s">
        <v>34</v>
      </c>
      <c r="H183" s="88">
        <f>H179+H181</f>
        <v>0</v>
      </c>
      <c r="I183" s="3"/>
      <c r="J183" s="3"/>
    </row>
    <row r="184" spans="1:14" x14ac:dyDescent="0.2">
      <c r="A184" s="2"/>
      <c r="B184" s="2"/>
      <c r="C184" s="2"/>
      <c r="D184" s="2"/>
      <c r="E184" s="3"/>
      <c r="F184" s="3"/>
      <c r="G184" s="3"/>
      <c r="H184" s="3"/>
      <c r="I184" s="3"/>
      <c r="J184" s="3"/>
    </row>
    <row r="185" spans="1:14" x14ac:dyDescent="0.2">
      <c r="A185" s="2"/>
      <c r="B185" s="2"/>
      <c r="C185" s="2"/>
      <c r="D185" s="2"/>
      <c r="E185" s="3"/>
      <c r="F185" s="3"/>
      <c r="G185" s="3"/>
      <c r="H185" s="3"/>
      <c r="I185" s="9"/>
      <c r="J185" s="9"/>
      <c r="N185" s="126"/>
    </row>
    <row r="186" spans="1:14" x14ac:dyDescent="0.2">
      <c r="A186" s="2"/>
      <c r="B186" s="2"/>
      <c r="D186" s="130"/>
      <c r="E186" s="179" t="s">
        <v>276</v>
      </c>
      <c r="F186" s="180"/>
      <c r="G186" s="180"/>
      <c r="H186" s="180"/>
      <c r="I186" s="181"/>
      <c r="J186" s="3"/>
      <c r="N186" s="126"/>
    </row>
    <row r="187" spans="1:14" x14ac:dyDescent="0.2">
      <c r="A187" s="2"/>
      <c r="B187" s="2"/>
      <c r="D187" s="130"/>
      <c r="E187" s="3"/>
      <c r="F187" s="133"/>
      <c r="G187" s="133"/>
      <c r="H187" s="133"/>
      <c r="I187" s="133"/>
      <c r="J187" s="3"/>
      <c r="N187" s="126"/>
    </row>
    <row r="188" spans="1:14" x14ac:dyDescent="0.2">
      <c r="A188" s="2"/>
      <c r="B188" s="2"/>
      <c r="C188" s="2"/>
      <c r="D188" s="2"/>
      <c r="E188" s="3"/>
      <c r="F188" s="6"/>
      <c r="G188" s="90" t="s">
        <v>215</v>
      </c>
      <c r="H188" s="20">
        <f>H149+H164+H179</f>
        <v>0</v>
      </c>
      <c r="I188" s="3"/>
      <c r="J188" s="3"/>
    </row>
    <row r="189" spans="1:14" x14ac:dyDescent="0.2">
      <c r="A189" s="2"/>
      <c r="B189" s="2"/>
      <c r="C189" s="2"/>
      <c r="D189" s="2"/>
      <c r="E189" s="3"/>
      <c r="F189" s="6"/>
      <c r="G189" s="6"/>
      <c r="H189" s="3"/>
      <c r="I189" s="3"/>
      <c r="J189" s="3"/>
    </row>
    <row r="190" spans="1:14" x14ac:dyDescent="0.2">
      <c r="A190" s="2"/>
      <c r="B190" s="2"/>
      <c r="C190" s="2"/>
      <c r="D190" s="2"/>
      <c r="E190" s="3"/>
      <c r="F190" s="6"/>
      <c r="G190" s="90" t="s">
        <v>216</v>
      </c>
      <c r="H190" s="20">
        <f>H151+H166+H181</f>
        <v>0</v>
      </c>
      <c r="I190" s="3"/>
      <c r="J190" s="3"/>
    </row>
    <row r="191" spans="1:14" x14ac:dyDescent="0.2">
      <c r="A191" s="2"/>
      <c r="B191" s="2"/>
      <c r="C191" s="2"/>
      <c r="D191" s="2"/>
      <c r="E191" s="3"/>
      <c r="F191" s="6"/>
      <c r="G191" s="6"/>
      <c r="H191" s="3"/>
      <c r="I191" s="3"/>
      <c r="J191" s="3"/>
    </row>
    <row r="192" spans="1:14" x14ac:dyDescent="0.2">
      <c r="A192" s="2"/>
      <c r="B192" s="2"/>
      <c r="C192" s="2"/>
      <c r="D192" s="2"/>
      <c r="E192" s="3"/>
      <c r="F192" s="13"/>
      <c r="G192" s="13" t="s">
        <v>277</v>
      </c>
      <c r="H192" s="88">
        <f>H188+H190</f>
        <v>0</v>
      </c>
      <c r="I192" s="3"/>
      <c r="J192" s="3"/>
    </row>
    <row r="193" spans="1:10" x14ac:dyDescent="0.2">
      <c r="A193" s="2"/>
      <c r="B193" s="2"/>
      <c r="C193" s="2"/>
      <c r="D193" s="2"/>
      <c r="E193" s="3"/>
      <c r="F193" s="3"/>
      <c r="G193" s="3"/>
      <c r="H193" s="3"/>
      <c r="I193" s="3"/>
      <c r="J193" s="3"/>
    </row>
    <row r="194" spans="1:10" x14ac:dyDescent="0.2">
      <c r="A194" s="2"/>
      <c r="B194" s="2"/>
      <c r="C194" s="2"/>
      <c r="D194" s="2"/>
      <c r="E194" s="3"/>
      <c r="F194" s="3"/>
      <c r="G194" s="6" t="s">
        <v>35</v>
      </c>
      <c r="H194" s="20">
        <f>H192*40%</f>
        <v>0</v>
      </c>
      <c r="I194" s="3"/>
      <c r="J194" s="3"/>
    </row>
    <row r="195" spans="1:10" x14ac:dyDescent="0.2">
      <c r="A195" s="2"/>
      <c r="B195" s="2"/>
      <c r="C195" s="2"/>
      <c r="D195" s="2"/>
      <c r="E195" s="3"/>
      <c r="F195" s="3"/>
      <c r="G195" s="6" t="s">
        <v>36</v>
      </c>
      <c r="H195" s="20">
        <f>H192*30%</f>
        <v>0</v>
      </c>
      <c r="I195" s="3"/>
      <c r="J195" s="3"/>
    </row>
  </sheetData>
  <sheetProtection password="86A8" sheet="1" objects="1" scenarios="1" selectLockedCells="1"/>
  <mergeCells count="82">
    <mergeCell ref="E186:I186"/>
    <mergeCell ref="AV8:AZ8"/>
    <mergeCell ref="D76:E76"/>
    <mergeCell ref="D77:E77"/>
    <mergeCell ref="D78:E78"/>
    <mergeCell ref="D79:E79"/>
    <mergeCell ref="D84:E84"/>
    <mergeCell ref="D85:E85"/>
    <mergeCell ref="D75:E75"/>
    <mergeCell ref="G75:H75"/>
    <mergeCell ref="D95:E95"/>
    <mergeCell ref="F143:I143"/>
    <mergeCell ref="F158:I158"/>
    <mergeCell ref="F173:I173"/>
    <mergeCell ref="G9:H9"/>
    <mergeCell ref="B74:J74"/>
    <mergeCell ref="B1:J3"/>
    <mergeCell ref="B8:J8"/>
    <mergeCell ref="C5:E5"/>
    <mergeCell ref="H5:J5"/>
    <mergeCell ref="BB8:BF8"/>
    <mergeCell ref="AJ8:AN8"/>
    <mergeCell ref="AP8:AT8"/>
    <mergeCell ref="L8:P8"/>
    <mergeCell ref="AD8:AH8"/>
    <mergeCell ref="X8:AB8"/>
    <mergeCell ref="R8:V8"/>
    <mergeCell ref="D87:E87"/>
    <mergeCell ref="D88:E88"/>
    <mergeCell ref="D89:E89"/>
    <mergeCell ref="D86:E86"/>
    <mergeCell ref="D80:E80"/>
    <mergeCell ref="D81:E81"/>
    <mergeCell ref="D82:E82"/>
    <mergeCell ref="D83:E83"/>
    <mergeCell ref="D90:E90"/>
    <mergeCell ref="D91:E91"/>
    <mergeCell ref="D92:E92"/>
    <mergeCell ref="D93:E93"/>
    <mergeCell ref="D94:E94"/>
    <mergeCell ref="D107:E107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19:E119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31:E131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7:E137"/>
    <mergeCell ref="D132:E132"/>
    <mergeCell ref="D133:E133"/>
    <mergeCell ref="D134:E134"/>
    <mergeCell ref="D135:E135"/>
    <mergeCell ref="D136:E136"/>
  </mergeCells>
  <phoneticPr fontId="8" type="noConversion"/>
  <pageMargins left="0.75" right="0.75" top="1" bottom="1" header="0.51180555555555551" footer="0.51180555555555551"/>
  <pageSetup paperSize="9" scale="75" firstPageNumber="0" fitToHeight="3" orientation="portrait" horizontalDpi="300" verticalDpi="300" r:id="rId1"/>
  <headerFooter alignWithMargins="0"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Classe Superficie" prompt="Seleziona la classe di superficie dell'unità immobiliare">
          <x14:formula1>
            <xm:f>Dati!$C$7:$C$11</xm:f>
          </x14:formula1>
          <xm:sqref>D10:D71</xm:sqref>
        </x14:dataValidation>
        <x14:dataValidation type="list" allowBlank="1" showInputMessage="1" showErrorMessage="1" promptTitle="Tipo Vano" prompt="Selezionare il tipo di vano">
          <x14:formula1>
            <xm:f>Dati!$C$69:$C$107</xm:f>
          </x14:formula1>
          <xm:sqref>E10:E71</xm:sqref>
        </x14:dataValidation>
        <x14:dataValidation type="list" allowBlank="1" showInputMessage="1" showErrorMessage="1" promptTitle="Intervento" prompt="Seleziona il tipo di intervento">
          <x14:formula1>
            <xm:f>Dati!$C$2:$C$4</xm:f>
          </x14:formula1>
          <xm:sqref>F10:F71 F76:F137</xm:sqref>
        </x14:dataValidation>
        <x14:dataValidation type="list" allowBlank="1" showInputMessage="1" showErrorMessage="1" promptTitle="ZTO" prompt="Seleziona la Zona Territoriale Omogenea">
          <x14:formula1>
            <xm:f>Dati!$A$2:$A$10</xm:f>
          </x14:formula1>
          <xm:sqref>F6</xm:sqref>
        </x14:dataValidation>
        <x14:dataValidation type="list" allowBlank="1" showInputMessage="1" showErrorMessage="1" promptTitle="Tipo Vano" prompt="Selezionare il tipo di vano">
          <x14:formula1>
            <xm:f>Dati!$A$69:$A$94</xm:f>
          </x14:formula1>
          <xm:sqref>D76:E137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BG102"/>
  <sheetViews>
    <sheetView workbookViewId="0">
      <selection activeCell="F9" sqref="F9:G9"/>
    </sheetView>
  </sheetViews>
  <sheetFormatPr defaultRowHeight="12.75" x14ac:dyDescent="0.2"/>
  <cols>
    <col min="1" max="1" width="3" bestFit="1" customWidth="1"/>
    <col min="2" max="2" width="15.7109375" customWidth="1"/>
    <col min="3" max="3" width="24.7109375" customWidth="1"/>
    <col min="4" max="4" width="21.7109375" customWidth="1"/>
    <col min="5" max="5" width="20.7109375" customWidth="1"/>
    <col min="6" max="7" width="15.7109375" customWidth="1"/>
    <col min="8" max="8" width="11.28515625" customWidth="1"/>
    <col min="9" max="9" width="11.42578125" customWidth="1"/>
    <col min="11" max="13" width="10.7109375" customWidth="1"/>
    <col min="15" max="17" width="10.7109375" customWidth="1"/>
  </cols>
  <sheetData>
    <row r="1" spans="1:22" ht="12.75" customHeight="1" x14ac:dyDescent="0.2">
      <c r="A1" s="2"/>
      <c r="B1" s="169" t="s">
        <v>37</v>
      </c>
      <c r="C1" s="169"/>
      <c r="D1" s="169"/>
      <c r="E1" s="169"/>
      <c r="F1" s="169"/>
      <c r="G1" s="169"/>
      <c r="H1" s="169"/>
      <c r="I1" s="169"/>
      <c r="J1" s="2"/>
      <c r="K1" s="2"/>
      <c r="L1" s="2"/>
      <c r="M1" s="2"/>
      <c r="N1" s="2"/>
      <c r="O1" s="2"/>
      <c r="P1" s="2"/>
      <c r="Q1" s="2"/>
    </row>
    <row r="2" spans="1:22" x14ac:dyDescent="0.2">
      <c r="A2" s="2"/>
      <c r="B2" s="169"/>
      <c r="C2" s="169"/>
      <c r="D2" s="169"/>
      <c r="E2" s="169"/>
      <c r="F2" s="169"/>
      <c r="G2" s="169"/>
      <c r="H2" s="169"/>
      <c r="I2" s="169"/>
      <c r="J2" s="2"/>
      <c r="K2" s="2"/>
      <c r="L2" s="2"/>
      <c r="M2" s="2"/>
      <c r="N2" s="2"/>
      <c r="O2" s="2"/>
      <c r="P2" s="2"/>
      <c r="Q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ht="15.75" thickBot="1" x14ac:dyDescent="0.3">
      <c r="A4" s="2"/>
      <c r="B4" s="90" t="s">
        <v>246</v>
      </c>
      <c r="C4" s="123">
        <f>'Residenza e Terziario'!C5</f>
        <v>0</v>
      </c>
      <c r="D4" s="137" t="s">
        <v>278</v>
      </c>
      <c r="E4" s="137" t="s">
        <v>279</v>
      </c>
      <c r="F4" s="90" t="s">
        <v>245</v>
      </c>
      <c r="G4" s="183">
        <f>'Residenza e Terziario'!H5</f>
        <v>0</v>
      </c>
      <c r="H4" s="184"/>
      <c r="I4" s="185"/>
      <c r="K4" s="3"/>
      <c r="L4" s="3"/>
      <c r="M4" s="3"/>
      <c r="N4" s="3"/>
      <c r="O4" s="3"/>
      <c r="P4" s="3"/>
      <c r="Q4" s="2"/>
      <c r="R4" s="3"/>
      <c r="S4" s="1"/>
      <c r="T4" s="1"/>
      <c r="U4" s="1"/>
      <c r="V4" s="1"/>
    </row>
    <row r="5" spans="1:22" ht="61.5" thickTop="1" thickBot="1" x14ac:dyDescent="0.3">
      <c r="A5" s="2"/>
      <c r="B5" s="90" t="s">
        <v>247</v>
      </c>
      <c r="C5" s="115">
        <f>'Residenza e Terziario'!C6</f>
        <v>0</v>
      </c>
      <c r="D5" s="113" t="s">
        <v>151</v>
      </c>
      <c r="E5" s="114" t="s">
        <v>147</v>
      </c>
      <c r="F5" s="90" t="s">
        <v>244</v>
      </c>
      <c r="G5" s="116">
        <f>'Residenza e Terziario'!E6</f>
        <v>0</v>
      </c>
      <c r="H5" s="3"/>
      <c r="I5" s="3"/>
      <c r="J5" s="3"/>
      <c r="K5" s="2"/>
      <c r="L5" s="3"/>
      <c r="M5" s="3"/>
      <c r="N5" s="3"/>
      <c r="O5" s="3"/>
      <c r="P5" s="3"/>
      <c r="Q5" s="2"/>
      <c r="R5" s="3"/>
      <c r="S5" s="1"/>
      <c r="T5" s="1"/>
      <c r="U5" s="1"/>
      <c r="V5" s="1"/>
    </row>
    <row r="6" spans="1:22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2" x14ac:dyDescent="0.2">
      <c r="A7" s="2"/>
      <c r="B7" s="170" t="s">
        <v>38</v>
      </c>
      <c r="C7" s="170"/>
      <c r="D7" s="170"/>
      <c r="E7" s="170"/>
      <c r="F7" s="170"/>
      <c r="G7" s="170"/>
      <c r="H7" s="170"/>
      <c r="I7" s="170"/>
      <c r="J7" s="2"/>
      <c r="K7" s="150" t="s">
        <v>267</v>
      </c>
      <c r="L7" s="135"/>
      <c r="M7" s="135"/>
      <c r="N7" s="110"/>
      <c r="O7" s="150" t="s">
        <v>271</v>
      </c>
      <c r="P7" s="135"/>
      <c r="Q7" s="135"/>
    </row>
    <row r="8" spans="1:22" ht="13.5" thickBot="1" x14ac:dyDescent="0.25">
      <c r="A8" s="2"/>
      <c r="B8" s="8" t="s">
        <v>5</v>
      </c>
      <c r="C8" s="8" t="s">
        <v>6</v>
      </c>
      <c r="D8" s="8" t="s">
        <v>8</v>
      </c>
      <c r="E8" s="8" t="s">
        <v>25</v>
      </c>
      <c r="F8" s="170" t="s">
        <v>9</v>
      </c>
      <c r="G8" s="170"/>
      <c r="H8" s="8" t="s">
        <v>19</v>
      </c>
      <c r="I8" s="8" t="s">
        <v>20</v>
      </c>
      <c r="J8" s="2"/>
      <c r="K8" s="122" t="s">
        <v>283</v>
      </c>
      <c r="L8" s="122" t="s">
        <v>284</v>
      </c>
      <c r="M8" s="122" t="s">
        <v>285</v>
      </c>
      <c r="N8" s="110"/>
      <c r="O8" s="122" t="s">
        <v>283</v>
      </c>
      <c r="P8" s="122" t="s">
        <v>284</v>
      </c>
      <c r="Q8" s="122" t="s">
        <v>285</v>
      </c>
    </row>
    <row r="9" spans="1:22" ht="16.5" thickTop="1" thickBot="1" x14ac:dyDescent="0.3">
      <c r="A9" s="10">
        <v>1</v>
      </c>
      <c r="B9" s="101"/>
      <c r="C9" s="101"/>
      <c r="D9" s="100" t="s">
        <v>39</v>
      </c>
      <c r="E9" s="114" t="s">
        <v>146</v>
      </c>
      <c r="F9" s="151"/>
      <c r="G9" s="151"/>
      <c r="H9" s="19">
        <f>IF(OR(D9=Dati!$A$105,D9=Dati!$A$106,D9=Dati!$A$107,D9=Dati!$A$108,D9=Dati!$A$109,D9=Dati!$A$110,D9=Dati!$A$111,D9=Dati!$A$112,D9=Dati!$A$113,D9=Dati!$A$114,D9=Dati!$A$115),F9*G9,0)</f>
        <v>0</v>
      </c>
      <c r="I9" s="19">
        <f>IF(OR(D9=Dati!$A$98,D9=Dati!$A$99,D9=Dati!$A$100,D9=Dati!$A$101,D9=Dati!$A$102,D9=Dati!$A$103,D9=Dati!$A$104),F9*G9,0)</f>
        <v>0</v>
      </c>
      <c r="J9" s="2"/>
      <c r="K9" s="122">
        <f t="shared" ref="K9:K44" si="0">IF($E9=AMPL,$I9,0)</f>
        <v>0</v>
      </c>
      <c r="L9" s="122">
        <f t="shared" ref="L9:L44" si="1">IF($E9=NUOVO,$I9,0)</f>
        <v>0</v>
      </c>
      <c r="M9" s="122">
        <f t="shared" ref="M9:M44" si="2">IF($E9=PIP,$I9,0)</f>
        <v>0</v>
      </c>
      <c r="N9" s="110"/>
      <c r="O9" s="122">
        <f t="shared" ref="O9:O44" si="3">IF($E9=AMPL,$H9,0)</f>
        <v>0</v>
      </c>
      <c r="P9" s="122">
        <f t="shared" ref="P9:P44" si="4">IF($E9=NUOVO,$H9,0)</f>
        <v>0</v>
      </c>
      <c r="Q9" s="122">
        <f t="shared" ref="Q9:Q44" si="5">IF($E9=PIP,$H9,0)</f>
        <v>0</v>
      </c>
    </row>
    <row r="10" spans="1:22" ht="16.5" thickTop="1" thickBot="1" x14ac:dyDescent="0.3">
      <c r="A10" s="10">
        <v>2</v>
      </c>
      <c r="B10" s="101"/>
      <c r="C10" s="101"/>
      <c r="D10" s="100" t="s">
        <v>39</v>
      </c>
      <c r="E10" s="114" t="s">
        <v>146</v>
      </c>
      <c r="F10" s="151"/>
      <c r="G10" s="151"/>
      <c r="H10" s="19">
        <f>IF(OR(D10=Dati!$A$105,D10=Dati!$A$106,D10=Dati!$A$107,D10=Dati!$A$108,D10=Dati!$A$109,D10=Dati!$A$110,D10=Dati!$A$111,D10=Dati!$A$112,D10=Dati!$A$113,D10=Dati!$A$114,D10=Dati!$A$115),F10*G10,0)</f>
        <v>0</v>
      </c>
      <c r="I10" s="19">
        <f>IF(OR(D10=Dati!$A$98,D10=Dati!$A$99,D10=Dati!$A$100,D10=Dati!$A$101,D10=Dati!$A$102,D10=Dati!$A$103,D10=Dati!$A$104),F10*G10,0)</f>
        <v>0</v>
      </c>
      <c r="J10" s="2"/>
      <c r="K10" s="122">
        <f t="shared" si="0"/>
        <v>0</v>
      </c>
      <c r="L10" s="122">
        <f t="shared" si="1"/>
        <v>0</v>
      </c>
      <c r="M10" s="122">
        <f t="shared" si="2"/>
        <v>0</v>
      </c>
      <c r="N10" s="110"/>
      <c r="O10" s="122">
        <f t="shared" si="3"/>
        <v>0</v>
      </c>
      <c r="P10" s="122">
        <f t="shared" si="4"/>
        <v>0</v>
      </c>
      <c r="Q10" s="122">
        <f t="shared" si="5"/>
        <v>0</v>
      </c>
    </row>
    <row r="11" spans="1:22" ht="16.5" thickTop="1" thickBot="1" x14ac:dyDescent="0.3">
      <c r="A11" s="10">
        <v>3</v>
      </c>
      <c r="B11" s="101"/>
      <c r="C11" s="101"/>
      <c r="D11" s="100" t="s">
        <v>39</v>
      </c>
      <c r="E11" s="114" t="s">
        <v>146</v>
      </c>
      <c r="F11" s="151"/>
      <c r="G11" s="151"/>
      <c r="H11" s="19">
        <f>IF(OR(D11=Dati!$A$105,D11=Dati!$A$106,D11=Dati!$A$107,D11=Dati!$A$108,D11=Dati!$A$109,D11=Dati!$A$110,D11=Dati!$A$111,D11=Dati!$A$112,D11=Dati!$A$113,D11=Dati!$A$114,D11=Dati!$A$115),F11*G11,0)</f>
        <v>0</v>
      </c>
      <c r="I11" s="19">
        <f>IF(OR(D11=Dati!$A$98,D11=Dati!$A$99,D11=Dati!$A$100,D11=Dati!$A$101,D11=Dati!$A$102,D11=Dati!$A$103,D11=Dati!$A$104),F11*G11,0)</f>
        <v>0</v>
      </c>
      <c r="J11" s="2"/>
      <c r="K11" s="122">
        <f t="shared" si="0"/>
        <v>0</v>
      </c>
      <c r="L11" s="122">
        <f t="shared" si="1"/>
        <v>0</v>
      </c>
      <c r="M11" s="122">
        <f t="shared" si="2"/>
        <v>0</v>
      </c>
      <c r="N11" s="110"/>
      <c r="O11" s="122">
        <f t="shared" si="3"/>
        <v>0</v>
      </c>
      <c r="P11" s="122">
        <f t="shared" si="4"/>
        <v>0</v>
      </c>
      <c r="Q11" s="122">
        <f t="shared" si="5"/>
        <v>0</v>
      </c>
    </row>
    <row r="12" spans="1:22" ht="16.5" thickTop="1" thickBot="1" x14ac:dyDescent="0.3">
      <c r="A12" s="10">
        <v>4</v>
      </c>
      <c r="B12" s="101"/>
      <c r="C12" s="101"/>
      <c r="D12" s="100" t="s">
        <v>39</v>
      </c>
      <c r="E12" s="114" t="s">
        <v>146</v>
      </c>
      <c r="F12" s="151"/>
      <c r="G12" s="151"/>
      <c r="H12" s="19">
        <f>IF(OR(D12=Dati!$A$105,D12=Dati!$A$106,D12=Dati!$A$107,D12=Dati!$A$108,D12=Dati!$A$109,D12=Dati!$A$110,D12=Dati!$A$111,D12=Dati!$A$112,D12=Dati!$A$113,D12=Dati!$A$114,D12=Dati!$A$115),F12*G12,0)</f>
        <v>0</v>
      </c>
      <c r="I12" s="19">
        <f>IF(OR(D12=Dati!$A$98,D12=Dati!$A$99,D12=Dati!$A$100,D12=Dati!$A$101,D12=Dati!$A$102,D12=Dati!$A$103,D12=Dati!$A$104),F12*G12,0)</f>
        <v>0</v>
      </c>
      <c r="J12" s="2"/>
      <c r="K12" s="122">
        <f t="shared" si="0"/>
        <v>0</v>
      </c>
      <c r="L12" s="122">
        <f t="shared" si="1"/>
        <v>0</v>
      </c>
      <c r="M12" s="122">
        <f t="shared" si="2"/>
        <v>0</v>
      </c>
      <c r="N12" s="110"/>
      <c r="O12" s="122">
        <f t="shared" si="3"/>
        <v>0</v>
      </c>
      <c r="P12" s="122">
        <f t="shared" si="4"/>
        <v>0</v>
      </c>
      <c r="Q12" s="122">
        <f t="shared" si="5"/>
        <v>0</v>
      </c>
    </row>
    <row r="13" spans="1:22" ht="16.5" thickTop="1" thickBot="1" x14ac:dyDescent="0.3">
      <c r="A13" s="10">
        <v>5</v>
      </c>
      <c r="B13" s="101"/>
      <c r="C13" s="101"/>
      <c r="D13" s="100" t="s">
        <v>39</v>
      </c>
      <c r="E13" s="114" t="s">
        <v>146</v>
      </c>
      <c r="F13" s="151"/>
      <c r="G13" s="151"/>
      <c r="H13" s="19">
        <f>IF(OR(D13=Dati!$A$105,D13=Dati!$A$106,D13=Dati!$A$107,D13=Dati!$A$108,D13=Dati!$A$109,D13=Dati!$A$110,D13=Dati!$A$111,D13=Dati!$A$112,D13=Dati!$A$113,D13=Dati!$A$114,D13=Dati!$A$115),F13*G13,0)</f>
        <v>0</v>
      </c>
      <c r="I13" s="19">
        <f>IF(OR(D13=Dati!$A$98,D13=Dati!$A$99,D13=Dati!$A$100,D13=Dati!$A$101,D13=Dati!$A$102,D13=Dati!$A$103,D13=Dati!$A$104),F13*G13,0)</f>
        <v>0</v>
      </c>
      <c r="J13" s="2"/>
      <c r="K13" s="122">
        <f t="shared" si="0"/>
        <v>0</v>
      </c>
      <c r="L13" s="122">
        <f t="shared" si="1"/>
        <v>0</v>
      </c>
      <c r="M13" s="122">
        <f t="shared" si="2"/>
        <v>0</v>
      </c>
      <c r="N13" s="110"/>
      <c r="O13" s="122">
        <f t="shared" si="3"/>
        <v>0</v>
      </c>
      <c r="P13" s="122">
        <f t="shared" si="4"/>
        <v>0</v>
      </c>
      <c r="Q13" s="122">
        <f t="shared" si="5"/>
        <v>0</v>
      </c>
    </row>
    <row r="14" spans="1:22" ht="16.5" thickTop="1" thickBot="1" x14ac:dyDescent="0.3">
      <c r="A14" s="10">
        <v>6</v>
      </c>
      <c r="B14" s="101"/>
      <c r="C14" s="101"/>
      <c r="D14" s="100" t="s">
        <v>39</v>
      </c>
      <c r="E14" s="114" t="s">
        <v>146</v>
      </c>
      <c r="F14" s="151"/>
      <c r="G14" s="151"/>
      <c r="H14" s="19">
        <f>IF(OR(D14=Dati!$A$105,D14=Dati!$A$106,D14=Dati!$A$107,D14=Dati!$A$108,D14=Dati!$A$109,D14=Dati!$A$110,D14=Dati!$A$111,D14=Dati!$A$112,D14=Dati!$A$113,D14=Dati!$A$114,D14=Dati!$A$115),F14*G14,0)</f>
        <v>0</v>
      </c>
      <c r="I14" s="19">
        <f>IF(OR(D14=Dati!$A$98,D14=Dati!$A$99,D14=Dati!$A$100,D14=Dati!$A$101,D14=Dati!$A$102,D14=Dati!$A$103,D14=Dati!$A$104),F14*G14,0)</f>
        <v>0</v>
      </c>
      <c r="J14" s="2"/>
      <c r="K14" s="122">
        <f t="shared" si="0"/>
        <v>0</v>
      </c>
      <c r="L14" s="122">
        <f t="shared" si="1"/>
        <v>0</v>
      </c>
      <c r="M14" s="122">
        <f t="shared" si="2"/>
        <v>0</v>
      </c>
      <c r="N14" s="110"/>
      <c r="O14" s="122">
        <f t="shared" si="3"/>
        <v>0</v>
      </c>
      <c r="P14" s="122">
        <f t="shared" si="4"/>
        <v>0</v>
      </c>
      <c r="Q14" s="122">
        <f t="shared" si="5"/>
        <v>0</v>
      </c>
    </row>
    <row r="15" spans="1:22" ht="16.5" thickTop="1" thickBot="1" x14ac:dyDescent="0.3">
      <c r="A15" s="10">
        <v>7</v>
      </c>
      <c r="B15" s="101"/>
      <c r="C15" s="101"/>
      <c r="D15" s="100" t="s">
        <v>39</v>
      </c>
      <c r="E15" s="114" t="s">
        <v>146</v>
      </c>
      <c r="F15" s="151"/>
      <c r="G15" s="151"/>
      <c r="H15" s="19">
        <f>IF(OR(D15=Dati!$A$105,D15=Dati!$A$106,D15=Dati!$A$107,D15=Dati!$A$108,D15=Dati!$A$109,D15=Dati!$A$110,D15=Dati!$A$111,D15=Dati!$A$112,D15=Dati!$A$113,D15=Dati!$A$114,D15=Dati!$A$115),F15*G15,0)</f>
        <v>0</v>
      </c>
      <c r="I15" s="19">
        <f>IF(OR(D15=Dati!$A$98,D15=Dati!$A$99,D15=Dati!$A$100,D15=Dati!$A$101,D15=Dati!$A$102,D15=Dati!$A$103,D15=Dati!$A$104),F15*G15,0)</f>
        <v>0</v>
      </c>
      <c r="J15" s="2"/>
      <c r="K15" s="122">
        <f t="shared" si="0"/>
        <v>0</v>
      </c>
      <c r="L15" s="122">
        <f t="shared" si="1"/>
        <v>0</v>
      </c>
      <c r="M15" s="122">
        <f t="shared" si="2"/>
        <v>0</v>
      </c>
      <c r="N15" s="110"/>
      <c r="O15" s="122">
        <f t="shared" si="3"/>
        <v>0</v>
      </c>
      <c r="P15" s="122">
        <f t="shared" si="4"/>
        <v>0</v>
      </c>
      <c r="Q15" s="122">
        <f t="shared" si="5"/>
        <v>0</v>
      </c>
    </row>
    <row r="16" spans="1:22" ht="16.5" thickTop="1" thickBot="1" x14ac:dyDescent="0.3">
      <c r="A16" s="10">
        <v>8</v>
      </c>
      <c r="B16" s="101"/>
      <c r="C16" s="101"/>
      <c r="D16" s="100" t="s">
        <v>39</v>
      </c>
      <c r="E16" s="114" t="s">
        <v>146</v>
      </c>
      <c r="F16" s="151"/>
      <c r="G16" s="151"/>
      <c r="H16" s="19">
        <f>IF(OR(D16=Dati!$A$105,D16=Dati!$A$106,D16=Dati!$A$107,D16=Dati!$A$108,D16=Dati!$A$109,D16=Dati!$A$110,D16=Dati!$A$111,D16=Dati!$A$112,D16=Dati!$A$113,D16=Dati!$A$114,D16=Dati!$A$115),F16*G16,0)</f>
        <v>0</v>
      </c>
      <c r="I16" s="19">
        <f>IF(OR(D16=Dati!$A$98,D16=Dati!$A$99,D16=Dati!$A$100,D16=Dati!$A$101,D16=Dati!$A$102,D16=Dati!$A$103,D16=Dati!$A$104),F16*G16,0)</f>
        <v>0</v>
      </c>
      <c r="J16" s="2"/>
      <c r="K16" s="122">
        <f t="shared" si="0"/>
        <v>0</v>
      </c>
      <c r="L16" s="122">
        <f t="shared" si="1"/>
        <v>0</v>
      </c>
      <c r="M16" s="122">
        <f t="shared" si="2"/>
        <v>0</v>
      </c>
      <c r="N16" s="110"/>
      <c r="O16" s="122">
        <f t="shared" si="3"/>
        <v>0</v>
      </c>
      <c r="P16" s="122">
        <f t="shared" si="4"/>
        <v>0</v>
      </c>
      <c r="Q16" s="122">
        <f t="shared" si="5"/>
        <v>0</v>
      </c>
    </row>
    <row r="17" spans="1:17" ht="16.5" thickTop="1" thickBot="1" x14ac:dyDescent="0.3">
      <c r="A17" s="10">
        <v>9</v>
      </c>
      <c r="B17" s="101"/>
      <c r="C17" s="101"/>
      <c r="D17" s="100" t="s">
        <v>39</v>
      </c>
      <c r="E17" s="114" t="s">
        <v>146</v>
      </c>
      <c r="F17" s="151"/>
      <c r="G17" s="151"/>
      <c r="H17" s="19">
        <f>IF(OR(D17=Dati!$A$105,D17=Dati!$A$106,D17=Dati!$A$107,D17=Dati!$A$108,D17=Dati!$A$109,D17=Dati!$A$110,D17=Dati!$A$111,D17=Dati!$A$112,D17=Dati!$A$113,D17=Dati!$A$114,D17=Dati!$A$115),F17*G17,0)</f>
        <v>0</v>
      </c>
      <c r="I17" s="19">
        <f>IF(OR(D17=Dati!$A$98,D17=Dati!$A$99,D17=Dati!$A$100,D17=Dati!$A$101,D17=Dati!$A$102,D17=Dati!$A$103,D17=Dati!$A$104),F17*G17,0)</f>
        <v>0</v>
      </c>
      <c r="J17" s="2"/>
      <c r="K17" s="122">
        <f t="shared" si="0"/>
        <v>0</v>
      </c>
      <c r="L17" s="122">
        <f t="shared" si="1"/>
        <v>0</v>
      </c>
      <c r="M17" s="122">
        <f t="shared" si="2"/>
        <v>0</v>
      </c>
      <c r="N17" s="110"/>
      <c r="O17" s="122">
        <f t="shared" si="3"/>
        <v>0</v>
      </c>
      <c r="P17" s="122">
        <f t="shared" si="4"/>
        <v>0</v>
      </c>
      <c r="Q17" s="122">
        <f t="shared" si="5"/>
        <v>0</v>
      </c>
    </row>
    <row r="18" spans="1:17" ht="16.5" thickTop="1" thickBot="1" x14ac:dyDescent="0.3">
      <c r="A18" s="10">
        <v>10</v>
      </c>
      <c r="B18" s="101"/>
      <c r="C18" s="101"/>
      <c r="D18" s="100" t="s">
        <v>39</v>
      </c>
      <c r="E18" s="114" t="s">
        <v>146</v>
      </c>
      <c r="F18" s="151"/>
      <c r="G18" s="151"/>
      <c r="H18" s="19">
        <f>IF(OR(D18=Dati!$A$105,D18=Dati!$A$106,D18=Dati!$A$107,D18=Dati!$A$108,D18=Dati!$A$109,D18=Dati!$A$110,D18=Dati!$A$111,D18=Dati!$A$112,D18=Dati!$A$113,D18=Dati!$A$114,D18=Dati!$A$115),F18*G18,0)</f>
        <v>0</v>
      </c>
      <c r="I18" s="19">
        <f>IF(OR(D18=Dati!$A$98,D18=Dati!$A$99,D18=Dati!$A$100,D18=Dati!$A$101,D18=Dati!$A$102,D18=Dati!$A$103,D18=Dati!$A$104),F18*G18,0)</f>
        <v>0</v>
      </c>
      <c r="J18" s="2"/>
      <c r="K18" s="122">
        <f t="shared" si="0"/>
        <v>0</v>
      </c>
      <c r="L18" s="122">
        <f t="shared" si="1"/>
        <v>0</v>
      </c>
      <c r="M18" s="122">
        <f t="shared" si="2"/>
        <v>0</v>
      </c>
      <c r="N18" s="110"/>
      <c r="O18" s="122">
        <f t="shared" si="3"/>
        <v>0</v>
      </c>
      <c r="P18" s="122">
        <f t="shared" si="4"/>
        <v>0</v>
      </c>
      <c r="Q18" s="122">
        <f t="shared" si="5"/>
        <v>0</v>
      </c>
    </row>
    <row r="19" spans="1:17" ht="16.5" thickTop="1" thickBot="1" x14ac:dyDescent="0.3">
      <c r="A19" s="10">
        <v>11</v>
      </c>
      <c r="B19" s="101"/>
      <c r="C19" s="101"/>
      <c r="D19" s="100" t="s">
        <v>39</v>
      </c>
      <c r="E19" s="114" t="s">
        <v>146</v>
      </c>
      <c r="F19" s="151"/>
      <c r="G19" s="151"/>
      <c r="H19" s="19">
        <f>IF(OR(D19=Dati!$A$105,D19=Dati!$A$106,D19=Dati!$A$107,D19=Dati!$A$108,D19=Dati!$A$109,D19=Dati!$A$110,D19=Dati!$A$111,D19=Dati!$A$112,D19=Dati!$A$113,D19=Dati!$A$114,D19=Dati!$A$115),F19*G19,0)</f>
        <v>0</v>
      </c>
      <c r="I19" s="19">
        <f>IF(OR(D19=Dati!$A$98,D19=Dati!$A$99,D19=Dati!$A$100,D19=Dati!$A$101,D19=Dati!$A$102,D19=Dati!$A$103,D19=Dati!$A$104),F19*G19,0)</f>
        <v>0</v>
      </c>
      <c r="J19" s="2"/>
      <c r="K19" s="122">
        <f t="shared" si="0"/>
        <v>0</v>
      </c>
      <c r="L19" s="122">
        <f t="shared" si="1"/>
        <v>0</v>
      </c>
      <c r="M19" s="122">
        <f t="shared" si="2"/>
        <v>0</v>
      </c>
      <c r="N19" s="110"/>
      <c r="O19" s="122">
        <f t="shared" si="3"/>
        <v>0</v>
      </c>
      <c r="P19" s="122">
        <f t="shared" si="4"/>
        <v>0</v>
      </c>
      <c r="Q19" s="122">
        <f t="shared" si="5"/>
        <v>0</v>
      </c>
    </row>
    <row r="20" spans="1:17" ht="16.5" thickTop="1" thickBot="1" x14ac:dyDescent="0.3">
      <c r="A20" s="10">
        <v>12</v>
      </c>
      <c r="B20" s="101"/>
      <c r="C20" s="101"/>
      <c r="D20" s="100" t="s">
        <v>39</v>
      </c>
      <c r="E20" s="114" t="s">
        <v>146</v>
      </c>
      <c r="F20" s="151"/>
      <c r="G20" s="151"/>
      <c r="H20" s="19">
        <f>IF(OR(D20=Dati!$A$105,D20=Dati!$A$106,D20=Dati!$A$107,D20=Dati!$A$108,D20=Dati!$A$109,D20=Dati!$A$110,D20=Dati!$A$111,D20=Dati!$A$112,D20=Dati!$A$113,D20=Dati!$A$114,D20=Dati!$A$115),F20*G20,0)</f>
        <v>0</v>
      </c>
      <c r="I20" s="19">
        <f>IF(OR(D20=Dati!$A$98,D20=Dati!$A$99,D20=Dati!$A$100,D20=Dati!$A$101,D20=Dati!$A$102,D20=Dati!$A$103,D20=Dati!$A$104),F20*G20,0)</f>
        <v>0</v>
      </c>
      <c r="J20" s="2"/>
      <c r="K20" s="122">
        <f t="shared" si="0"/>
        <v>0</v>
      </c>
      <c r="L20" s="122">
        <f t="shared" si="1"/>
        <v>0</v>
      </c>
      <c r="M20" s="122">
        <f t="shared" si="2"/>
        <v>0</v>
      </c>
      <c r="N20" s="110"/>
      <c r="O20" s="122">
        <f t="shared" si="3"/>
        <v>0</v>
      </c>
      <c r="P20" s="122">
        <f t="shared" si="4"/>
        <v>0</v>
      </c>
      <c r="Q20" s="122">
        <f t="shared" si="5"/>
        <v>0</v>
      </c>
    </row>
    <row r="21" spans="1:17" ht="16.5" thickTop="1" thickBot="1" x14ac:dyDescent="0.3">
      <c r="A21" s="10">
        <v>13</v>
      </c>
      <c r="B21" s="101"/>
      <c r="C21" s="101"/>
      <c r="D21" s="100" t="s">
        <v>39</v>
      </c>
      <c r="E21" s="114" t="s">
        <v>146</v>
      </c>
      <c r="F21" s="151"/>
      <c r="G21" s="151"/>
      <c r="H21" s="19">
        <f>IF(OR(D21=Dati!$A$105,D21=Dati!$A$106,D21=Dati!$A$107,D21=Dati!$A$108,D21=Dati!$A$109,D21=Dati!$A$110,D21=Dati!$A$111,D21=Dati!$A$112,D21=Dati!$A$113,D21=Dati!$A$114,D21=Dati!$A$115),F21*G21,0)</f>
        <v>0</v>
      </c>
      <c r="I21" s="19">
        <f>IF(OR(D21=Dati!$A$98,D21=Dati!$A$99,D21=Dati!$A$100,D21=Dati!$A$101,D21=Dati!$A$102,D21=Dati!$A$103,D21=Dati!$A$104),F21*G21,0)</f>
        <v>0</v>
      </c>
      <c r="J21" s="2"/>
      <c r="K21" s="122">
        <f t="shared" si="0"/>
        <v>0</v>
      </c>
      <c r="L21" s="122">
        <f t="shared" si="1"/>
        <v>0</v>
      </c>
      <c r="M21" s="122">
        <f t="shared" si="2"/>
        <v>0</v>
      </c>
      <c r="N21" s="110"/>
      <c r="O21" s="122">
        <f t="shared" si="3"/>
        <v>0</v>
      </c>
      <c r="P21" s="122">
        <f t="shared" si="4"/>
        <v>0</v>
      </c>
      <c r="Q21" s="122">
        <f t="shared" si="5"/>
        <v>0</v>
      </c>
    </row>
    <row r="22" spans="1:17" ht="16.5" thickTop="1" thickBot="1" x14ac:dyDescent="0.3">
      <c r="A22" s="10">
        <v>14</v>
      </c>
      <c r="B22" s="101"/>
      <c r="C22" s="101"/>
      <c r="D22" s="100" t="s">
        <v>39</v>
      </c>
      <c r="E22" s="114" t="s">
        <v>146</v>
      </c>
      <c r="F22" s="151"/>
      <c r="G22" s="151"/>
      <c r="H22" s="19">
        <f>IF(OR(D22=Dati!$A$105,D22=Dati!$A$106,D22=Dati!$A$107,D22=Dati!$A$108,D22=Dati!$A$109,D22=Dati!$A$110,D22=Dati!$A$111,D22=Dati!$A$112,D22=Dati!$A$113,D22=Dati!$A$114,D22=Dati!$A$115),F22*G22,0)</f>
        <v>0</v>
      </c>
      <c r="I22" s="19">
        <f>IF(OR(D22=Dati!$A$98,D22=Dati!$A$99,D22=Dati!$A$100,D22=Dati!$A$101,D22=Dati!$A$102,D22=Dati!$A$103,D22=Dati!$A$104),F22*G22,0)</f>
        <v>0</v>
      </c>
      <c r="J22" s="2"/>
      <c r="K22" s="122">
        <f t="shared" si="0"/>
        <v>0</v>
      </c>
      <c r="L22" s="122">
        <f t="shared" si="1"/>
        <v>0</v>
      </c>
      <c r="M22" s="122">
        <f t="shared" si="2"/>
        <v>0</v>
      </c>
      <c r="N22" s="110"/>
      <c r="O22" s="122">
        <f t="shared" si="3"/>
        <v>0</v>
      </c>
      <c r="P22" s="122">
        <f t="shared" si="4"/>
        <v>0</v>
      </c>
      <c r="Q22" s="122">
        <f t="shared" si="5"/>
        <v>0</v>
      </c>
    </row>
    <row r="23" spans="1:17" ht="16.5" thickTop="1" thickBot="1" x14ac:dyDescent="0.3">
      <c r="A23" s="10">
        <v>15</v>
      </c>
      <c r="B23" s="101"/>
      <c r="C23" s="101"/>
      <c r="D23" s="100" t="s">
        <v>39</v>
      </c>
      <c r="E23" s="114" t="s">
        <v>146</v>
      </c>
      <c r="F23" s="151"/>
      <c r="G23" s="151"/>
      <c r="H23" s="19">
        <f>IF(OR(D23=Dati!$A$105,D23=Dati!$A$106,D23=Dati!$A$107,D23=Dati!$A$108,D23=Dati!$A$109,D23=Dati!$A$110,D23=Dati!$A$111,D23=Dati!$A$112,D23=Dati!$A$113,D23=Dati!$A$114,D23=Dati!$A$115),F23*G23,0)</f>
        <v>0</v>
      </c>
      <c r="I23" s="19">
        <f>IF(OR(D23=Dati!$A$98,D23=Dati!$A$99,D23=Dati!$A$100,D23=Dati!$A$101,D23=Dati!$A$102,D23=Dati!$A$103,D23=Dati!$A$104),F23*G23,0)</f>
        <v>0</v>
      </c>
      <c r="J23" s="2"/>
      <c r="K23" s="122">
        <f t="shared" si="0"/>
        <v>0</v>
      </c>
      <c r="L23" s="122">
        <f t="shared" si="1"/>
        <v>0</v>
      </c>
      <c r="M23" s="122">
        <f t="shared" si="2"/>
        <v>0</v>
      </c>
      <c r="N23" s="110"/>
      <c r="O23" s="122">
        <f t="shared" si="3"/>
        <v>0</v>
      </c>
      <c r="P23" s="122">
        <f t="shared" si="4"/>
        <v>0</v>
      </c>
      <c r="Q23" s="122">
        <f t="shared" si="5"/>
        <v>0</v>
      </c>
    </row>
    <row r="24" spans="1:17" ht="16.5" thickTop="1" thickBot="1" x14ac:dyDescent="0.3">
      <c r="A24" s="10">
        <v>16</v>
      </c>
      <c r="B24" s="101"/>
      <c r="C24" s="101"/>
      <c r="D24" s="100" t="s">
        <v>39</v>
      </c>
      <c r="E24" s="114" t="s">
        <v>146</v>
      </c>
      <c r="F24" s="151"/>
      <c r="G24" s="151"/>
      <c r="H24" s="19">
        <f>IF(OR(D24=Dati!$A$105,D24=Dati!$A$106,D24=Dati!$A$107,D24=Dati!$A$108,D24=Dati!$A$109,D24=Dati!$A$110,D24=Dati!$A$111,D24=Dati!$A$112,D24=Dati!$A$113,D24=Dati!$A$114,D24=Dati!$A$115),F24*G24,0)</f>
        <v>0</v>
      </c>
      <c r="I24" s="19">
        <f>IF(OR(D24=Dati!$A$98,D24=Dati!$A$99,D24=Dati!$A$100,D24=Dati!$A$101,D24=Dati!$A$102,D24=Dati!$A$103,D24=Dati!$A$104),F24*G24,0)</f>
        <v>0</v>
      </c>
      <c r="J24" s="2"/>
      <c r="K24" s="122">
        <f t="shared" si="0"/>
        <v>0</v>
      </c>
      <c r="L24" s="122">
        <f t="shared" si="1"/>
        <v>0</v>
      </c>
      <c r="M24" s="122">
        <f t="shared" si="2"/>
        <v>0</v>
      </c>
      <c r="N24" s="110"/>
      <c r="O24" s="122">
        <f t="shared" si="3"/>
        <v>0</v>
      </c>
      <c r="P24" s="122">
        <f t="shared" si="4"/>
        <v>0</v>
      </c>
      <c r="Q24" s="122">
        <f t="shared" si="5"/>
        <v>0</v>
      </c>
    </row>
    <row r="25" spans="1:17" ht="16.5" thickTop="1" thickBot="1" x14ac:dyDescent="0.3">
      <c r="A25" s="10">
        <v>17</v>
      </c>
      <c r="B25" s="101"/>
      <c r="C25" s="101"/>
      <c r="D25" s="100" t="s">
        <v>39</v>
      </c>
      <c r="E25" s="114" t="s">
        <v>146</v>
      </c>
      <c r="F25" s="151"/>
      <c r="G25" s="151"/>
      <c r="H25" s="19">
        <f>IF(OR(D25=Dati!$A$105,D25=Dati!$A$106,D25=Dati!$A$107,D25=Dati!$A$108,D25=Dati!$A$109,D25=Dati!$A$110,D25=Dati!$A$111,D25=Dati!$A$112,D25=Dati!$A$113,D25=Dati!$A$114,D25=Dati!$A$115),F25*G25,0)</f>
        <v>0</v>
      </c>
      <c r="I25" s="19">
        <f>IF(OR(D25=Dati!$A$98,D25=Dati!$A$99,D25=Dati!$A$100,D25=Dati!$A$101,D25=Dati!$A$102,D25=Dati!$A$103,D25=Dati!$A$104),F25*G25,0)</f>
        <v>0</v>
      </c>
      <c r="J25" s="2"/>
      <c r="K25" s="122">
        <f t="shared" si="0"/>
        <v>0</v>
      </c>
      <c r="L25" s="122">
        <f t="shared" si="1"/>
        <v>0</v>
      </c>
      <c r="M25" s="122">
        <f t="shared" si="2"/>
        <v>0</v>
      </c>
      <c r="N25" s="110"/>
      <c r="O25" s="122">
        <f t="shared" si="3"/>
        <v>0</v>
      </c>
      <c r="P25" s="122">
        <f t="shared" si="4"/>
        <v>0</v>
      </c>
      <c r="Q25" s="122">
        <f t="shared" si="5"/>
        <v>0</v>
      </c>
    </row>
    <row r="26" spans="1:17" ht="16.5" thickTop="1" thickBot="1" x14ac:dyDescent="0.3">
      <c r="A26" s="10">
        <v>18</v>
      </c>
      <c r="B26" s="101"/>
      <c r="C26" s="101"/>
      <c r="D26" s="100" t="s">
        <v>39</v>
      </c>
      <c r="E26" s="114" t="s">
        <v>146</v>
      </c>
      <c r="F26" s="151"/>
      <c r="G26" s="151"/>
      <c r="H26" s="19">
        <f>IF(OR(D26=Dati!$A$105,D26=Dati!$A$106,D26=Dati!$A$107,D26=Dati!$A$108,D26=Dati!$A$109,D26=Dati!$A$110,D26=Dati!$A$111,D26=Dati!$A$112,D26=Dati!$A$113,D26=Dati!$A$114,D26=Dati!$A$115),F26*G26,0)</f>
        <v>0</v>
      </c>
      <c r="I26" s="19">
        <f>IF(OR(D26=Dati!$A$98,D26=Dati!$A$99,D26=Dati!$A$100,D26=Dati!$A$101,D26=Dati!$A$102,D26=Dati!$A$103,D26=Dati!$A$104),F26*G26,0)</f>
        <v>0</v>
      </c>
      <c r="J26" s="2"/>
      <c r="K26" s="122">
        <f t="shared" si="0"/>
        <v>0</v>
      </c>
      <c r="L26" s="122">
        <f t="shared" si="1"/>
        <v>0</v>
      </c>
      <c r="M26" s="122">
        <f t="shared" si="2"/>
        <v>0</v>
      </c>
      <c r="N26" s="110"/>
      <c r="O26" s="122">
        <f t="shared" si="3"/>
        <v>0</v>
      </c>
      <c r="P26" s="122">
        <f t="shared" si="4"/>
        <v>0</v>
      </c>
      <c r="Q26" s="122">
        <f t="shared" si="5"/>
        <v>0</v>
      </c>
    </row>
    <row r="27" spans="1:17" ht="16.5" thickTop="1" thickBot="1" x14ac:dyDescent="0.3">
      <c r="A27" s="10">
        <v>19</v>
      </c>
      <c r="B27" s="101"/>
      <c r="C27" s="101"/>
      <c r="D27" s="100" t="s">
        <v>39</v>
      </c>
      <c r="E27" s="114" t="s">
        <v>146</v>
      </c>
      <c r="F27" s="151"/>
      <c r="G27" s="151"/>
      <c r="H27" s="19">
        <f>IF(OR(D27=Dati!$A$105,D27=Dati!$A$106,D27=Dati!$A$107,D27=Dati!$A$108,D27=Dati!$A$109,D27=Dati!$A$110,D27=Dati!$A$111,D27=Dati!$A$112,D27=Dati!$A$113,D27=Dati!$A$114,D27=Dati!$A$115),F27*G27,0)</f>
        <v>0</v>
      </c>
      <c r="I27" s="19">
        <f>IF(OR(D27=Dati!$A$98,D27=Dati!$A$99,D27=Dati!$A$100,D27=Dati!$A$101,D27=Dati!$A$102,D27=Dati!$A$103,D27=Dati!$A$104),F27*G27,0)</f>
        <v>0</v>
      </c>
      <c r="J27" s="2"/>
      <c r="K27" s="122">
        <f t="shared" si="0"/>
        <v>0</v>
      </c>
      <c r="L27" s="122">
        <f t="shared" si="1"/>
        <v>0</v>
      </c>
      <c r="M27" s="122">
        <f t="shared" si="2"/>
        <v>0</v>
      </c>
      <c r="N27" s="110"/>
      <c r="O27" s="122">
        <f t="shared" si="3"/>
        <v>0</v>
      </c>
      <c r="P27" s="122">
        <f t="shared" si="4"/>
        <v>0</v>
      </c>
      <c r="Q27" s="122">
        <f t="shared" si="5"/>
        <v>0</v>
      </c>
    </row>
    <row r="28" spans="1:17" ht="16.5" thickTop="1" thickBot="1" x14ac:dyDescent="0.3">
      <c r="A28" s="10">
        <v>20</v>
      </c>
      <c r="B28" s="101"/>
      <c r="C28" s="101"/>
      <c r="D28" s="100" t="s">
        <v>39</v>
      </c>
      <c r="E28" s="114" t="s">
        <v>146</v>
      </c>
      <c r="F28" s="151"/>
      <c r="G28" s="151"/>
      <c r="H28" s="19">
        <f>IF(OR(D28=Dati!$A$105,D28=Dati!$A$106,D28=Dati!$A$107,D28=Dati!$A$108,D28=Dati!$A$109,D28=Dati!$A$110,D28=Dati!$A$111,D28=Dati!$A$112,D28=Dati!$A$113,D28=Dati!$A$114,D28=Dati!$A$115),F28*G28,0)</f>
        <v>0</v>
      </c>
      <c r="I28" s="19">
        <f>IF(OR(D28=Dati!$A$98,D28=Dati!$A$99,D28=Dati!$A$100,D28=Dati!$A$101,D28=Dati!$A$102,D28=Dati!$A$103,D28=Dati!$A$104),F28*G28,0)</f>
        <v>0</v>
      </c>
      <c r="J28" s="2"/>
      <c r="K28" s="122">
        <f t="shared" si="0"/>
        <v>0</v>
      </c>
      <c r="L28" s="122">
        <f t="shared" si="1"/>
        <v>0</v>
      </c>
      <c r="M28" s="122">
        <f t="shared" si="2"/>
        <v>0</v>
      </c>
      <c r="N28" s="110"/>
      <c r="O28" s="122">
        <f t="shared" si="3"/>
        <v>0</v>
      </c>
      <c r="P28" s="122">
        <f t="shared" si="4"/>
        <v>0</v>
      </c>
      <c r="Q28" s="122">
        <f t="shared" si="5"/>
        <v>0</v>
      </c>
    </row>
    <row r="29" spans="1:17" ht="16.5" thickTop="1" thickBot="1" x14ac:dyDescent="0.3">
      <c r="A29" s="10">
        <v>21</v>
      </c>
      <c r="B29" s="101"/>
      <c r="C29" s="101"/>
      <c r="D29" s="100" t="s">
        <v>39</v>
      </c>
      <c r="E29" s="114" t="s">
        <v>146</v>
      </c>
      <c r="F29" s="151"/>
      <c r="G29" s="151"/>
      <c r="H29" s="19">
        <f>IF(OR(D29=Dati!$A$105,D29=Dati!$A$106,D29=Dati!$A$107,D29=Dati!$A$108,D29=Dati!$A$109,D29=Dati!$A$110,D29=Dati!$A$111,D29=Dati!$A$112,D29=Dati!$A$113,D29=Dati!$A$114,D29=Dati!$A$115),F29*G29,0)</f>
        <v>0</v>
      </c>
      <c r="I29" s="19">
        <f>IF(OR(D29=Dati!$A$98,D29=Dati!$A$99,D29=Dati!$A$100,D29=Dati!$A$101,D29=Dati!$A$102,D29=Dati!$A$103,D29=Dati!$A$104),F29*G29,0)</f>
        <v>0</v>
      </c>
      <c r="J29" s="2"/>
      <c r="K29" s="122">
        <f t="shared" si="0"/>
        <v>0</v>
      </c>
      <c r="L29" s="122">
        <f t="shared" si="1"/>
        <v>0</v>
      </c>
      <c r="M29" s="122">
        <f t="shared" si="2"/>
        <v>0</v>
      </c>
      <c r="N29" s="110"/>
      <c r="O29" s="122">
        <f t="shared" si="3"/>
        <v>0</v>
      </c>
      <c r="P29" s="122">
        <f t="shared" si="4"/>
        <v>0</v>
      </c>
      <c r="Q29" s="122">
        <f t="shared" si="5"/>
        <v>0</v>
      </c>
    </row>
    <row r="30" spans="1:17" ht="16.5" thickTop="1" thickBot="1" x14ac:dyDescent="0.3">
      <c r="A30" s="10">
        <v>22</v>
      </c>
      <c r="B30" s="101"/>
      <c r="C30" s="101"/>
      <c r="D30" s="100" t="s">
        <v>39</v>
      </c>
      <c r="E30" s="114" t="s">
        <v>146</v>
      </c>
      <c r="F30" s="151"/>
      <c r="G30" s="151"/>
      <c r="H30" s="19">
        <f>IF(OR(D30=Dati!$A$105,D30=Dati!$A$106,D30=Dati!$A$107,D30=Dati!$A$108,D30=Dati!$A$109,D30=Dati!$A$110,D30=Dati!$A$111,D30=Dati!$A$112,D30=Dati!$A$113,D30=Dati!$A$114,D30=Dati!$A$115),F30*G30,0)</f>
        <v>0</v>
      </c>
      <c r="I30" s="19">
        <f>IF(OR(D30=Dati!$A$98,D30=Dati!$A$99,D30=Dati!$A$100,D30=Dati!$A$101,D30=Dati!$A$102,D30=Dati!$A$103,D30=Dati!$A$104),F30*G30,0)</f>
        <v>0</v>
      </c>
      <c r="J30" s="2"/>
      <c r="K30" s="122">
        <f t="shared" si="0"/>
        <v>0</v>
      </c>
      <c r="L30" s="122">
        <f t="shared" si="1"/>
        <v>0</v>
      </c>
      <c r="M30" s="122">
        <f t="shared" si="2"/>
        <v>0</v>
      </c>
      <c r="N30" s="110"/>
      <c r="O30" s="122">
        <f t="shared" si="3"/>
        <v>0</v>
      </c>
      <c r="P30" s="122">
        <f t="shared" si="4"/>
        <v>0</v>
      </c>
      <c r="Q30" s="122">
        <f t="shared" si="5"/>
        <v>0</v>
      </c>
    </row>
    <row r="31" spans="1:17" ht="16.5" thickTop="1" thickBot="1" x14ac:dyDescent="0.3">
      <c r="A31" s="10">
        <v>23</v>
      </c>
      <c r="B31" s="101"/>
      <c r="C31" s="101"/>
      <c r="D31" s="100" t="s">
        <v>39</v>
      </c>
      <c r="E31" s="114" t="s">
        <v>146</v>
      </c>
      <c r="F31" s="151"/>
      <c r="G31" s="151"/>
      <c r="H31" s="19">
        <f>IF(OR(D31=Dati!$A$105,D31=Dati!$A$106,D31=Dati!$A$107,D31=Dati!$A$108,D31=Dati!$A$109,D31=Dati!$A$110,D31=Dati!$A$111,D31=Dati!$A$112,D31=Dati!$A$113,D31=Dati!$A$114,D31=Dati!$A$115),F31*G31,0)</f>
        <v>0</v>
      </c>
      <c r="I31" s="19">
        <f>IF(OR(D31=Dati!$A$98,D31=Dati!$A$99,D31=Dati!$A$100,D31=Dati!$A$101,D31=Dati!$A$102,D31=Dati!$A$103,D31=Dati!$A$104),F31*G31,0)</f>
        <v>0</v>
      </c>
      <c r="J31" s="2"/>
      <c r="K31" s="122">
        <f t="shared" si="0"/>
        <v>0</v>
      </c>
      <c r="L31" s="122">
        <f t="shared" si="1"/>
        <v>0</v>
      </c>
      <c r="M31" s="122">
        <f t="shared" si="2"/>
        <v>0</v>
      </c>
      <c r="N31" s="110"/>
      <c r="O31" s="122">
        <f t="shared" si="3"/>
        <v>0</v>
      </c>
      <c r="P31" s="122">
        <f t="shared" si="4"/>
        <v>0</v>
      </c>
      <c r="Q31" s="122">
        <f t="shared" si="5"/>
        <v>0</v>
      </c>
    </row>
    <row r="32" spans="1:17" ht="16.5" thickTop="1" thickBot="1" x14ac:dyDescent="0.3">
      <c r="A32" s="10">
        <v>24</v>
      </c>
      <c r="B32" s="101"/>
      <c r="C32" s="101"/>
      <c r="D32" s="100" t="s">
        <v>39</v>
      </c>
      <c r="E32" s="114" t="s">
        <v>146</v>
      </c>
      <c r="F32" s="151"/>
      <c r="G32" s="151"/>
      <c r="H32" s="19">
        <f>IF(OR(D32=Dati!$A$105,D32=Dati!$A$106,D32=Dati!$A$107,D32=Dati!$A$108,D32=Dati!$A$109,D32=Dati!$A$110,D32=Dati!$A$111,D32=Dati!$A$112,D32=Dati!$A$113,D32=Dati!$A$114,D32=Dati!$A$115),F32*G32,0)</f>
        <v>0</v>
      </c>
      <c r="I32" s="19">
        <f>IF(OR(D32=Dati!$A$98,D32=Dati!$A$99,D32=Dati!$A$100,D32=Dati!$A$101,D32=Dati!$A$102,D32=Dati!$A$103,D32=Dati!$A$104),F32*G32,0)</f>
        <v>0</v>
      </c>
      <c r="J32" s="2"/>
      <c r="K32" s="122">
        <f t="shared" si="0"/>
        <v>0</v>
      </c>
      <c r="L32" s="122">
        <f t="shared" si="1"/>
        <v>0</v>
      </c>
      <c r="M32" s="122">
        <f t="shared" si="2"/>
        <v>0</v>
      </c>
      <c r="N32" s="110"/>
      <c r="O32" s="122">
        <f t="shared" si="3"/>
        <v>0</v>
      </c>
      <c r="P32" s="122">
        <f t="shared" si="4"/>
        <v>0</v>
      </c>
      <c r="Q32" s="122">
        <f t="shared" si="5"/>
        <v>0</v>
      </c>
    </row>
    <row r="33" spans="1:59" ht="16.5" thickTop="1" thickBot="1" x14ac:dyDescent="0.3">
      <c r="A33" s="10">
        <v>25</v>
      </c>
      <c r="B33" s="101"/>
      <c r="C33" s="101"/>
      <c r="D33" s="100" t="s">
        <v>39</v>
      </c>
      <c r="E33" s="114" t="s">
        <v>146</v>
      </c>
      <c r="F33" s="151"/>
      <c r="G33" s="151"/>
      <c r="H33" s="19">
        <f>IF(OR(D33=Dati!$A$105,D33=Dati!$A$106,D33=Dati!$A$107,D33=Dati!$A$108,D33=Dati!$A$109,D33=Dati!$A$110,D33=Dati!$A$111,D33=Dati!$A$112,D33=Dati!$A$113,D33=Dati!$A$114,D33=Dati!$A$115),F33*G33,0)</f>
        <v>0</v>
      </c>
      <c r="I33" s="19">
        <f>IF(OR(D33=Dati!$A$98,D33=Dati!$A$99,D33=Dati!$A$100,D33=Dati!$A$101,D33=Dati!$A$102,D33=Dati!$A$103,D33=Dati!$A$104),F33*G33,0)</f>
        <v>0</v>
      </c>
      <c r="J33" s="2"/>
      <c r="K33" s="122">
        <f t="shared" si="0"/>
        <v>0</v>
      </c>
      <c r="L33" s="122">
        <f t="shared" si="1"/>
        <v>0</v>
      </c>
      <c r="M33" s="122">
        <f t="shared" si="2"/>
        <v>0</v>
      </c>
      <c r="N33" s="110"/>
      <c r="O33" s="122">
        <f t="shared" si="3"/>
        <v>0</v>
      </c>
      <c r="P33" s="122">
        <f t="shared" si="4"/>
        <v>0</v>
      </c>
      <c r="Q33" s="122">
        <f t="shared" si="5"/>
        <v>0</v>
      </c>
    </row>
    <row r="34" spans="1:59" ht="16.5" thickTop="1" thickBot="1" x14ac:dyDescent="0.3">
      <c r="A34" s="10">
        <v>26</v>
      </c>
      <c r="B34" s="101"/>
      <c r="C34" s="101"/>
      <c r="D34" s="100" t="s">
        <v>39</v>
      </c>
      <c r="E34" s="114" t="s">
        <v>146</v>
      </c>
      <c r="F34" s="151"/>
      <c r="G34" s="151"/>
      <c r="H34" s="19">
        <f>IF(OR(D34=Dati!$A$105,D34=Dati!$A$106,D34=Dati!$A$107,D34=Dati!$A$108,D34=Dati!$A$109,D34=Dati!$A$110,D34=Dati!$A$111,D34=Dati!$A$112,D34=Dati!$A$113,D34=Dati!$A$114,D34=Dati!$A$115),F34*G34,0)</f>
        <v>0</v>
      </c>
      <c r="I34" s="19">
        <f>IF(OR(D34=Dati!$A$98,D34=Dati!$A$99,D34=Dati!$A$100,D34=Dati!$A$101,D34=Dati!$A$102,D34=Dati!$A$103,D34=Dati!$A$104),F34*G34,0)</f>
        <v>0</v>
      </c>
      <c r="J34" s="2"/>
      <c r="K34" s="122">
        <f t="shared" si="0"/>
        <v>0</v>
      </c>
      <c r="L34" s="122">
        <f t="shared" si="1"/>
        <v>0</v>
      </c>
      <c r="M34" s="122">
        <f t="shared" si="2"/>
        <v>0</v>
      </c>
      <c r="N34" s="110"/>
      <c r="O34" s="122">
        <f t="shared" si="3"/>
        <v>0</v>
      </c>
      <c r="P34" s="122">
        <f t="shared" si="4"/>
        <v>0</v>
      </c>
      <c r="Q34" s="122">
        <f t="shared" si="5"/>
        <v>0</v>
      </c>
    </row>
    <row r="35" spans="1:59" ht="16.5" thickTop="1" thickBot="1" x14ac:dyDescent="0.3">
      <c r="A35" s="10">
        <v>27</v>
      </c>
      <c r="B35" s="101"/>
      <c r="C35" s="101"/>
      <c r="D35" s="100" t="s">
        <v>39</v>
      </c>
      <c r="E35" s="114" t="s">
        <v>146</v>
      </c>
      <c r="F35" s="151"/>
      <c r="G35" s="151"/>
      <c r="H35" s="19">
        <f>IF(OR(D35=Dati!$A$105,D35=Dati!$A$106,D35=Dati!$A$107,D35=Dati!$A$108,D35=Dati!$A$109,D35=Dati!$A$110,D35=Dati!$A$111,D35=Dati!$A$112,D35=Dati!$A$113,D35=Dati!$A$114,D35=Dati!$A$115),F35*G35,0)</f>
        <v>0</v>
      </c>
      <c r="I35" s="19">
        <f>IF(OR(D35=Dati!$A$98,D35=Dati!$A$99,D35=Dati!$A$100,D35=Dati!$A$101,D35=Dati!$A$102,D35=Dati!$A$103,D35=Dati!$A$104),F35*G35,0)</f>
        <v>0</v>
      </c>
      <c r="J35" s="2"/>
      <c r="K35" s="122">
        <f t="shared" si="0"/>
        <v>0</v>
      </c>
      <c r="L35" s="122">
        <f t="shared" si="1"/>
        <v>0</v>
      </c>
      <c r="M35" s="122">
        <f t="shared" si="2"/>
        <v>0</v>
      </c>
      <c r="N35" s="110"/>
      <c r="O35" s="122">
        <f t="shared" si="3"/>
        <v>0</v>
      </c>
      <c r="P35" s="122">
        <f t="shared" si="4"/>
        <v>0</v>
      </c>
      <c r="Q35" s="122">
        <f t="shared" si="5"/>
        <v>0</v>
      </c>
    </row>
    <row r="36" spans="1:59" ht="16.5" thickTop="1" thickBot="1" x14ac:dyDescent="0.3">
      <c r="A36" s="10">
        <v>28</v>
      </c>
      <c r="B36" s="101"/>
      <c r="C36" s="101"/>
      <c r="D36" s="100" t="s">
        <v>39</v>
      </c>
      <c r="E36" s="114" t="s">
        <v>146</v>
      </c>
      <c r="F36" s="151"/>
      <c r="G36" s="151"/>
      <c r="H36" s="19">
        <f>IF(OR(D36=Dati!$A$105,D36=Dati!$A$106,D36=Dati!$A$107,D36=Dati!$A$108,D36=Dati!$A$109,D36=Dati!$A$110,D36=Dati!$A$111,D36=Dati!$A$112,D36=Dati!$A$113,D36=Dati!$A$114,D36=Dati!$A$115),F36*G36,0)</f>
        <v>0</v>
      </c>
      <c r="I36" s="19">
        <f>IF(OR(D36=Dati!$A$98,D36=Dati!$A$99,D36=Dati!$A$100,D36=Dati!$A$101,D36=Dati!$A$102,D36=Dati!$A$103,D36=Dati!$A$104),F36*G36,0)</f>
        <v>0</v>
      </c>
      <c r="J36" s="2"/>
      <c r="K36" s="122">
        <f t="shared" si="0"/>
        <v>0</v>
      </c>
      <c r="L36" s="122">
        <f t="shared" si="1"/>
        <v>0</v>
      </c>
      <c r="M36" s="122">
        <f t="shared" si="2"/>
        <v>0</v>
      </c>
      <c r="N36" s="110"/>
      <c r="O36" s="122">
        <f t="shared" si="3"/>
        <v>0</v>
      </c>
      <c r="P36" s="122">
        <f t="shared" si="4"/>
        <v>0</v>
      </c>
      <c r="Q36" s="122">
        <f t="shared" si="5"/>
        <v>0</v>
      </c>
    </row>
    <row r="37" spans="1:59" ht="16.5" thickTop="1" thickBot="1" x14ac:dyDescent="0.3">
      <c r="A37" s="10">
        <v>29</v>
      </c>
      <c r="B37" s="101"/>
      <c r="C37" s="101"/>
      <c r="D37" s="100" t="s">
        <v>39</v>
      </c>
      <c r="E37" s="114" t="s">
        <v>146</v>
      </c>
      <c r="F37" s="151"/>
      <c r="G37" s="151"/>
      <c r="H37" s="19">
        <f>IF(OR(D37=Dati!$A$105,D37=Dati!$A$106,D37=Dati!$A$107,D37=Dati!$A$108,D37=Dati!$A$109,D37=Dati!$A$110,D37=Dati!$A$111,D37=Dati!$A$112,D37=Dati!$A$113,D37=Dati!$A$114,D37=Dati!$A$115),F37*G37,0)</f>
        <v>0</v>
      </c>
      <c r="I37" s="19">
        <f>IF(OR(D37=Dati!$A$98,D37=Dati!$A$99,D37=Dati!$A$100,D37=Dati!$A$101,D37=Dati!$A$102,D37=Dati!$A$103,D37=Dati!$A$104),F37*G37,0)</f>
        <v>0</v>
      </c>
      <c r="J37" s="2"/>
      <c r="K37" s="122">
        <f t="shared" si="0"/>
        <v>0</v>
      </c>
      <c r="L37" s="122">
        <f t="shared" si="1"/>
        <v>0</v>
      </c>
      <c r="M37" s="122">
        <f t="shared" si="2"/>
        <v>0</v>
      </c>
      <c r="N37" s="110"/>
      <c r="O37" s="122">
        <f t="shared" si="3"/>
        <v>0</v>
      </c>
      <c r="P37" s="122">
        <f t="shared" si="4"/>
        <v>0</v>
      </c>
      <c r="Q37" s="122">
        <f t="shared" si="5"/>
        <v>0</v>
      </c>
    </row>
    <row r="38" spans="1:59" ht="16.5" thickTop="1" thickBot="1" x14ac:dyDescent="0.3">
      <c r="A38" s="10">
        <v>30</v>
      </c>
      <c r="B38" s="101"/>
      <c r="C38" s="101"/>
      <c r="D38" s="100" t="s">
        <v>39</v>
      </c>
      <c r="E38" s="114" t="s">
        <v>146</v>
      </c>
      <c r="F38" s="151"/>
      <c r="G38" s="151"/>
      <c r="H38" s="19">
        <f>IF(OR(D38=Dati!$A$105,D38=Dati!$A$106,D38=Dati!$A$107,D38=Dati!$A$108,D38=Dati!$A$109,D38=Dati!$A$110,D38=Dati!$A$111,D38=Dati!$A$112,D38=Dati!$A$113,D38=Dati!$A$114,D38=Dati!$A$115),F38*G38,0)</f>
        <v>0</v>
      </c>
      <c r="I38" s="19">
        <f>IF(OR(D38=Dati!$A$98,D38=Dati!$A$99,D38=Dati!$A$100,D38=Dati!$A$101,D38=Dati!$A$102,D38=Dati!$A$103,D38=Dati!$A$104),F38*G38,0)</f>
        <v>0</v>
      </c>
      <c r="J38" s="2"/>
      <c r="K38" s="122">
        <f t="shared" si="0"/>
        <v>0</v>
      </c>
      <c r="L38" s="122">
        <f t="shared" si="1"/>
        <v>0</v>
      </c>
      <c r="M38" s="122">
        <f t="shared" si="2"/>
        <v>0</v>
      </c>
      <c r="N38" s="110"/>
      <c r="O38" s="122">
        <f t="shared" si="3"/>
        <v>0</v>
      </c>
      <c r="P38" s="122">
        <f t="shared" si="4"/>
        <v>0</v>
      </c>
      <c r="Q38" s="122">
        <f t="shared" si="5"/>
        <v>0</v>
      </c>
    </row>
    <row r="39" spans="1:59" ht="16.5" thickTop="1" thickBot="1" x14ac:dyDescent="0.3">
      <c r="A39" s="10">
        <v>31</v>
      </c>
      <c r="B39" s="101"/>
      <c r="C39" s="101"/>
      <c r="D39" s="100" t="s">
        <v>39</v>
      </c>
      <c r="E39" s="114" t="s">
        <v>146</v>
      </c>
      <c r="F39" s="151"/>
      <c r="G39" s="151"/>
      <c r="H39" s="19">
        <f>IF(OR(D39=Dati!$A$105,D39=Dati!$A$106,D39=Dati!$A$107,D39=Dati!$A$108,D39=Dati!$A$109,D39=Dati!$A$110,D39=Dati!$A$111,D39=Dati!$A$112,D39=Dati!$A$113,D39=Dati!$A$114,D39=Dati!$A$115),F39*G39,0)</f>
        <v>0</v>
      </c>
      <c r="I39" s="19">
        <f>IF(OR(D39=Dati!$A$98,D39=Dati!$A$99,D39=Dati!$A$100,D39=Dati!$A$101,D39=Dati!$A$102,D39=Dati!$A$103,D39=Dati!$A$104),F39*G39,0)</f>
        <v>0</v>
      </c>
      <c r="J39" s="2"/>
      <c r="K39" s="122">
        <f t="shared" si="0"/>
        <v>0</v>
      </c>
      <c r="L39" s="122">
        <f t="shared" si="1"/>
        <v>0</v>
      </c>
      <c r="M39" s="122">
        <f t="shared" si="2"/>
        <v>0</v>
      </c>
      <c r="N39" s="110"/>
      <c r="O39" s="122">
        <f t="shared" si="3"/>
        <v>0</v>
      </c>
      <c r="P39" s="122">
        <f t="shared" si="4"/>
        <v>0</v>
      </c>
      <c r="Q39" s="122">
        <f t="shared" si="5"/>
        <v>0</v>
      </c>
    </row>
    <row r="40" spans="1:59" ht="16.5" thickTop="1" thickBot="1" x14ac:dyDescent="0.3">
      <c r="A40" s="10">
        <v>32</v>
      </c>
      <c r="B40" s="101"/>
      <c r="C40" s="101"/>
      <c r="D40" s="100" t="s">
        <v>39</v>
      </c>
      <c r="E40" s="114" t="s">
        <v>146</v>
      </c>
      <c r="F40" s="151"/>
      <c r="G40" s="151"/>
      <c r="H40" s="19">
        <f>IF(OR(D40=Dati!$A$105,D40=Dati!$A$106,D40=Dati!$A$107,D40=Dati!$A$108,D40=Dati!$A$109,D40=Dati!$A$110,D40=Dati!$A$111,D40=Dati!$A$112,D40=Dati!$A$113,D40=Dati!$A$114,D40=Dati!$A$115),F40*G40,0)</f>
        <v>0</v>
      </c>
      <c r="I40" s="19">
        <f>IF(OR(D40=Dati!$A$98,D40=Dati!$A$99,D40=Dati!$A$100,D40=Dati!$A$101,D40=Dati!$A$102,D40=Dati!$A$103,D40=Dati!$A$104),F40*G40,0)</f>
        <v>0</v>
      </c>
      <c r="J40" s="2"/>
      <c r="K40" s="122">
        <f t="shared" si="0"/>
        <v>0</v>
      </c>
      <c r="L40" s="122">
        <f t="shared" si="1"/>
        <v>0</v>
      </c>
      <c r="M40" s="122">
        <f t="shared" si="2"/>
        <v>0</v>
      </c>
      <c r="N40" s="110"/>
      <c r="O40" s="122">
        <f t="shared" si="3"/>
        <v>0</v>
      </c>
      <c r="P40" s="122">
        <f t="shared" si="4"/>
        <v>0</v>
      </c>
      <c r="Q40" s="122">
        <f t="shared" si="5"/>
        <v>0</v>
      </c>
    </row>
    <row r="41" spans="1:59" ht="16.5" thickTop="1" thickBot="1" x14ac:dyDescent="0.3">
      <c r="A41" s="10">
        <v>33</v>
      </c>
      <c r="B41" s="101"/>
      <c r="C41" s="101"/>
      <c r="D41" s="100" t="s">
        <v>39</v>
      </c>
      <c r="E41" s="114" t="s">
        <v>146</v>
      </c>
      <c r="F41" s="151"/>
      <c r="G41" s="151"/>
      <c r="H41" s="19">
        <f>IF(OR(D41=Dati!$A$105,D41=Dati!$A$106,D41=Dati!$A$107,D41=Dati!$A$108,D41=Dati!$A$109,D41=Dati!$A$110,D41=Dati!$A$111,D41=Dati!$A$112,D41=Dati!$A$113,D41=Dati!$A$114,D41=Dati!$A$115),F41*G41,0)</f>
        <v>0</v>
      </c>
      <c r="I41" s="19">
        <f>IF(OR(D41=Dati!$A$98,D41=Dati!$A$99,D41=Dati!$A$100,D41=Dati!$A$101,D41=Dati!$A$102,D41=Dati!$A$103,D41=Dati!$A$104),F41*G41,0)</f>
        <v>0</v>
      </c>
      <c r="J41" s="2"/>
      <c r="K41" s="122">
        <f t="shared" si="0"/>
        <v>0</v>
      </c>
      <c r="L41" s="122">
        <f t="shared" si="1"/>
        <v>0</v>
      </c>
      <c r="M41" s="122">
        <f t="shared" si="2"/>
        <v>0</v>
      </c>
      <c r="N41" s="110"/>
      <c r="O41" s="122">
        <f t="shared" si="3"/>
        <v>0</v>
      </c>
      <c r="P41" s="122">
        <f t="shared" si="4"/>
        <v>0</v>
      </c>
      <c r="Q41" s="122">
        <f t="shared" si="5"/>
        <v>0</v>
      </c>
    </row>
    <row r="42" spans="1:59" ht="16.5" thickTop="1" thickBot="1" x14ac:dyDescent="0.3">
      <c r="A42" s="10">
        <v>34</v>
      </c>
      <c r="B42" s="101"/>
      <c r="C42" s="101"/>
      <c r="D42" s="100" t="s">
        <v>39</v>
      </c>
      <c r="E42" s="114" t="s">
        <v>146</v>
      </c>
      <c r="F42" s="151"/>
      <c r="G42" s="151"/>
      <c r="H42" s="19">
        <f>IF(OR(D42=Dati!$A$105,D42=Dati!$A$106,D42=Dati!$A$107,D42=Dati!$A$108,D42=Dati!$A$109,D42=Dati!$A$110,D42=Dati!$A$111,D42=Dati!$A$112,D42=Dati!$A$113,D42=Dati!$A$114,D42=Dati!$A$115),F42*G42,0)</f>
        <v>0</v>
      </c>
      <c r="I42" s="19">
        <f>IF(OR(D42=Dati!$A$98,D42=Dati!$A$99,D42=Dati!$A$100,D42=Dati!$A$101,D42=Dati!$A$102,D42=Dati!$A$103,D42=Dati!$A$104),F42*G42,0)</f>
        <v>0</v>
      </c>
      <c r="J42" s="2"/>
      <c r="K42" s="122">
        <f t="shared" si="0"/>
        <v>0</v>
      </c>
      <c r="L42" s="122">
        <f t="shared" si="1"/>
        <v>0</v>
      </c>
      <c r="M42" s="122">
        <f t="shared" si="2"/>
        <v>0</v>
      </c>
      <c r="N42" s="110"/>
      <c r="O42" s="122">
        <f t="shared" si="3"/>
        <v>0</v>
      </c>
      <c r="P42" s="122">
        <f t="shared" si="4"/>
        <v>0</v>
      </c>
      <c r="Q42" s="122">
        <f t="shared" si="5"/>
        <v>0</v>
      </c>
    </row>
    <row r="43" spans="1:59" ht="16.5" thickTop="1" thickBot="1" x14ac:dyDescent="0.3">
      <c r="A43" s="10">
        <v>35</v>
      </c>
      <c r="B43" s="101"/>
      <c r="C43" s="101"/>
      <c r="D43" s="100" t="s">
        <v>39</v>
      </c>
      <c r="E43" s="114" t="s">
        <v>146</v>
      </c>
      <c r="F43" s="151"/>
      <c r="G43" s="151"/>
      <c r="H43" s="19">
        <f>IF(OR(D43=Dati!$A$105,D43=Dati!$A$106,D43=Dati!$A$107,D43=Dati!$A$108,D43=Dati!$A$109,D43=Dati!$A$110,D43=Dati!$A$111,D43=Dati!$A$112,D43=Dati!$A$113,D43=Dati!$A$114,D43=Dati!$A$115),F43*G43,0)</f>
        <v>0</v>
      </c>
      <c r="I43" s="19">
        <f>IF(OR(D43=Dati!$A$98,D43=Dati!$A$99,D43=Dati!$A$100,D43=Dati!$A$101,D43=Dati!$A$102,D43=Dati!$A$103,D43=Dati!$A$104),F43*G43,0)</f>
        <v>0</v>
      </c>
      <c r="J43" s="2"/>
      <c r="K43" s="122">
        <f t="shared" si="0"/>
        <v>0</v>
      </c>
      <c r="L43" s="122">
        <f t="shared" si="1"/>
        <v>0</v>
      </c>
      <c r="M43" s="122">
        <f t="shared" si="2"/>
        <v>0</v>
      </c>
      <c r="N43" s="110"/>
      <c r="O43" s="122">
        <f t="shared" si="3"/>
        <v>0</v>
      </c>
      <c r="P43" s="122">
        <f t="shared" si="4"/>
        <v>0</v>
      </c>
      <c r="Q43" s="122">
        <f t="shared" si="5"/>
        <v>0</v>
      </c>
    </row>
    <row r="44" spans="1:59" ht="16.5" thickTop="1" thickBot="1" x14ac:dyDescent="0.3">
      <c r="A44" s="10">
        <v>36</v>
      </c>
      <c r="B44" s="101"/>
      <c r="C44" s="101"/>
      <c r="D44" s="100" t="s">
        <v>39</v>
      </c>
      <c r="E44" s="114" t="s">
        <v>146</v>
      </c>
      <c r="F44" s="151"/>
      <c r="G44" s="151"/>
      <c r="H44" s="19">
        <f>IF(OR(D44=Dati!$A$105,D44=Dati!$A$106,D44=Dati!$A$107,D44=Dati!$A$108,D44=Dati!$A$109,D44=Dati!$A$110,D44=Dati!$A$111,D44=Dati!$A$112,D44=Dati!$A$113,D44=Dati!$A$114,D44=Dati!$A$115),F44*G44,0)</f>
        <v>0</v>
      </c>
      <c r="I44" s="19">
        <f>IF(OR(D44=Dati!$A$98,D44=Dati!$A$99,D44=Dati!$A$100,D44=Dati!$A$101,D44=Dati!$A$102,D44=Dati!$A$103,D44=Dati!$A$104),F44*G44,0)</f>
        <v>0</v>
      </c>
      <c r="J44" s="2"/>
      <c r="K44" s="122">
        <f t="shared" si="0"/>
        <v>0</v>
      </c>
      <c r="L44" s="122">
        <f t="shared" si="1"/>
        <v>0</v>
      </c>
      <c r="M44" s="122">
        <f t="shared" si="2"/>
        <v>0</v>
      </c>
      <c r="N44" s="110"/>
      <c r="O44" s="122">
        <f t="shared" si="3"/>
        <v>0</v>
      </c>
      <c r="P44" s="122">
        <f t="shared" si="4"/>
        <v>0</v>
      </c>
      <c r="Q44" s="122">
        <f t="shared" si="5"/>
        <v>0</v>
      </c>
    </row>
    <row r="45" spans="1:59" ht="13.5" thickTop="1" x14ac:dyDescent="0.2">
      <c r="A45" s="2"/>
      <c r="B45" s="2"/>
      <c r="C45" s="2"/>
      <c r="D45" s="2"/>
      <c r="E45" s="2"/>
      <c r="F45" s="2"/>
      <c r="G45" s="13" t="s">
        <v>17</v>
      </c>
      <c r="H45" s="111">
        <f>SUM(H9:H44)</f>
        <v>0</v>
      </c>
      <c r="I45" s="111">
        <f>SUM(I9:I44)</f>
        <v>0</v>
      </c>
      <c r="J45" s="2"/>
      <c r="K45" s="122">
        <f>SUM(K9:K44)</f>
        <v>0</v>
      </c>
      <c r="L45" s="122">
        <f>SUM(L9:L44)</f>
        <v>0</v>
      </c>
      <c r="M45" s="122">
        <f>SUM(M9:M44)</f>
        <v>0</v>
      </c>
      <c r="N45" s="110"/>
      <c r="O45" s="122">
        <f>SUM(O9:O44)</f>
        <v>0</v>
      </c>
      <c r="P45" s="122">
        <f>SUM(P9:P44)</f>
        <v>0</v>
      </c>
      <c r="Q45" s="122">
        <f>SUM(Q9:Q44)</f>
        <v>0</v>
      </c>
    </row>
    <row r="46" spans="1:5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125"/>
      <c r="L46" s="125"/>
      <c r="M46" s="125"/>
      <c r="N46" s="2"/>
      <c r="O46" s="2"/>
      <c r="P46" s="2"/>
      <c r="Q46" s="2"/>
    </row>
    <row r="47" spans="1:59" x14ac:dyDescent="0.2">
      <c r="A47" s="2"/>
      <c r="B47" s="2"/>
      <c r="C47" s="2"/>
      <c r="D47" s="2"/>
      <c r="E47" s="3"/>
      <c r="F47" s="3"/>
      <c r="G47" s="3"/>
      <c r="H47" s="8" t="s">
        <v>19</v>
      </c>
      <c r="I47" s="8" t="s">
        <v>20</v>
      </c>
      <c r="K47" s="125"/>
      <c r="L47" s="125"/>
      <c r="M47" s="125"/>
      <c r="N47" s="126"/>
      <c r="O47" s="125"/>
      <c r="P47" s="125"/>
      <c r="Q47" s="124"/>
      <c r="R47" s="125"/>
      <c r="S47" s="125"/>
      <c r="T47" s="125"/>
      <c r="U47" s="125"/>
      <c r="V47" s="125"/>
      <c r="W47" s="124"/>
      <c r="X47" s="125"/>
      <c r="Y47" s="125"/>
      <c r="Z47" s="125"/>
      <c r="AA47" s="125"/>
      <c r="AB47" s="125"/>
      <c r="AC47" s="124"/>
      <c r="AD47" s="125"/>
      <c r="AE47" s="125"/>
      <c r="AF47" s="125"/>
      <c r="AG47" s="125"/>
      <c r="AH47" s="125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</row>
    <row r="48" spans="1:59" x14ac:dyDescent="0.2">
      <c r="A48" s="2"/>
      <c r="B48" s="2"/>
      <c r="C48" s="2"/>
      <c r="D48" s="2"/>
      <c r="E48" s="3"/>
      <c r="F48" s="3"/>
      <c r="G48" s="13" t="s">
        <v>282</v>
      </c>
      <c r="H48" s="111">
        <f>O45</f>
        <v>0</v>
      </c>
      <c r="I48" s="111">
        <f>K45</f>
        <v>0</v>
      </c>
      <c r="K48" s="125"/>
      <c r="L48" s="125"/>
      <c r="M48" s="125"/>
      <c r="N48" s="126"/>
      <c r="O48" s="125"/>
      <c r="P48" s="125"/>
      <c r="Q48" s="124"/>
      <c r="R48" s="125"/>
      <c r="S48" s="125"/>
      <c r="T48" s="125"/>
      <c r="U48" s="125"/>
      <c r="V48" s="125"/>
      <c r="W48" s="124"/>
      <c r="X48" s="125"/>
      <c r="Y48" s="125"/>
      <c r="Z48" s="125"/>
      <c r="AA48" s="125"/>
      <c r="AB48" s="125"/>
      <c r="AC48" s="124"/>
      <c r="AD48" s="125"/>
      <c r="AE48" s="125"/>
      <c r="AF48" s="125"/>
      <c r="AG48" s="125"/>
      <c r="AH48" s="125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</row>
    <row r="49" spans="1:59" x14ac:dyDescent="0.2">
      <c r="A49" s="2"/>
      <c r="B49" s="2"/>
      <c r="C49" s="2"/>
      <c r="D49" s="2"/>
      <c r="E49" s="3"/>
      <c r="F49" s="3"/>
      <c r="G49" s="3"/>
      <c r="H49" s="3"/>
      <c r="I49" s="9"/>
      <c r="J49" s="9"/>
      <c r="K49" s="125"/>
      <c r="L49" s="125"/>
      <c r="M49" s="125"/>
      <c r="N49" s="126"/>
      <c r="O49" s="125"/>
      <c r="P49" s="125"/>
      <c r="Q49" s="124"/>
      <c r="R49" s="125"/>
      <c r="S49" s="125"/>
      <c r="T49" s="125"/>
      <c r="U49" s="125"/>
      <c r="V49" s="125"/>
      <c r="W49" s="124"/>
      <c r="X49" s="125"/>
      <c r="Y49" s="125"/>
      <c r="Z49" s="125"/>
      <c r="AA49" s="125"/>
      <c r="AB49" s="125"/>
      <c r="AC49" s="124"/>
      <c r="AD49" s="125"/>
      <c r="AE49" s="125"/>
      <c r="AF49" s="125"/>
      <c r="AG49" s="125"/>
      <c r="AH49" s="125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</row>
    <row r="50" spans="1:59" x14ac:dyDescent="0.2">
      <c r="A50" s="2"/>
      <c r="B50" s="2"/>
      <c r="D50" s="130"/>
      <c r="E50" s="3"/>
      <c r="F50" s="179" t="s">
        <v>144</v>
      </c>
      <c r="G50" s="180"/>
      <c r="H50" s="180"/>
      <c r="I50" s="181"/>
      <c r="J50" s="3"/>
      <c r="K50" s="125"/>
      <c r="L50" s="125"/>
      <c r="M50" s="125"/>
      <c r="N50" s="126"/>
      <c r="O50" s="125"/>
      <c r="P50" s="125"/>
      <c r="Q50" s="124"/>
      <c r="R50" s="125"/>
      <c r="S50" s="125"/>
      <c r="T50" s="125"/>
      <c r="U50" s="125"/>
      <c r="V50" s="125"/>
      <c r="W50" s="124"/>
      <c r="X50" s="125"/>
      <c r="Y50" s="125"/>
      <c r="Z50" s="125"/>
      <c r="AA50" s="125"/>
      <c r="AB50" s="125"/>
      <c r="AC50" s="124"/>
      <c r="AD50" s="125"/>
      <c r="AE50" s="125"/>
      <c r="AF50" s="125"/>
      <c r="AG50" s="125"/>
      <c r="AH50" s="125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</row>
    <row r="51" spans="1:59" x14ac:dyDescent="0.2">
      <c r="A51" s="2"/>
      <c r="B51" s="2"/>
      <c r="C51" s="14"/>
      <c r="D51" s="2"/>
      <c r="E51" s="2"/>
      <c r="F51" s="2"/>
      <c r="G51" s="15" t="s">
        <v>26</v>
      </c>
      <c r="H51" s="15" t="s">
        <v>27</v>
      </c>
      <c r="I51" s="15" t="s">
        <v>28</v>
      </c>
      <c r="J51" s="2"/>
      <c r="K51" s="125"/>
      <c r="L51" s="125"/>
      <c r="M51" s="125"/>
      <c r="N51" s="2"/>
      <c r="O51" s="2"/>
      <c r="P51" s="2"/>
      <c r="Q51" s="2"/>
    </row>
    <row r="52" spans="1:59" x14ac:dyDescent="0.2">
      <c r="A52" s="2"/>
      <c r="B52" s="2"/>
      <c r="G52" s="16">
        <f>Dati!Q55+Dati!Q61</f>
        <v>0.39</v>
      </c>
      <c r="H52" s="17">
        <f>Dati!Q56+Dati!Q62</f>
        <v>0.2</v>
      </c>
      <c r="I52" s="18">
        <f>G52+H52</f>
        <v>0.59000000000000008</v>
      </c>
      <c r="J52" s="2"/>
      <c r="K52" s="125"/>
      <c r="L52" s="125"/>
      <c r="M52" s="125"/>
      <c r="N52" s="2"/>
      <c r="O52" s="2"/>
      <c r="P52" s="2"/>
      <c r="Q52" s="2"/>
    </row>
    <row r="53" spans="1:5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125"/>
      <c r="L53" s="125"/>
      <c r="M53" s="125"/>
      <c r="N53" s="2"/>
      <c r="O53" s="2"/>
      <c r="P53" s="2"/>
      <c r="Q53" s="2"/>
    </row>
    <row r="54" spans="1:59" ht="15" x14ac:dyDescent="0.25">
      <c r="A54" s="2"/>
      <c r="B54" s="2"/>
      <c r="C54" s="2"/>
      <c r="D54" s="2"/>
      <c r="E54" s="6"/>
      <c r="F54" s="6" t="s">
        <v>44</v>
      </c>
      <c r="G54" s="112">
        <f>I48+H48/2</f>
        <v>0</v>
      </c>
      <c r="H54" s="2"/>
      <c r="I54" s="2"/>
      <c r="J54" s="2"/>
      <c r="K54" s="125"/>
      <c r="L54" s="125"/>
      <c r="M54" s="125"/>
      <c r="N54" s="2"/>
      <c r="O54" s="2"/>
      <c r="P54" s="2"/>
      <c r="Q54" s="2"/>
    </row>
    <row r="55" spans="1:5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125"/>
      <c r="L55" s="125"/>
      <c r="M55" s="125"/>
      <c r="N55" s="2"/>
      <c r="O55" s="2"/>
      <c r="P55" s="2"/>
      <c r="Q55" s="2"/>
    </row>
    <row r="56" spans="1:59" ht="15" x14ac:dyDescent="0.25">
      <c r="A56" s="2"/>
      <c r="B56" s="2"/>
      <c r="C56" s="2"/>
      <c r="D56" s="2"/>
      <c r="E56" s="6"/>
      <c r="F56" s="6" t="s">
        <v>32</v>
      </c>
      <c r="G56" s="23">
        <f>G54*G52</f>
        <v>0</v>
      </c>
      <c r="H56" s="2"/>
      <c r="I56" s="2"/>
      <c r="J56" s="2"/>
      <c r="K56" s="125"/>
      <c r="L56" s="125"/>
      <c r="M56" s="125"/>
      <c r="N56" s="2"/>
      <c r="O56" s="2"/>
      <c r="P56" s="2"/>
      <c r="Q56" s="2"/>
    </row>
    <row r="57" spans="1:59" x14ac:dyDescent="0.2">
      <c r="A57" s="2"/>
      <c r="B57" s="2"/>
      <c r="C57" s="2"/>
      <c r="D57" s="2"/>
      <c r="E57" s="6"/>
      <c r="F57" s="6"/>
      <c r="G57" s="2"/>
      <c r="H57" s="2"/>
      <c r="I57" s="2"/>
      <c r="J57" s="2"/>
      <c r="K57" s="125"/>
      <c r="L57" s="125"/>
      <c r="M57" s="125"/>
      <c r="N57" s="2"/>
      <c r="O57" s="2"/>
      <c r="P57" s="2"/>
      <c r="Q57" s="2"/>
    </row>
    <row r="58" spans="1:59" ht="15" x14ac:dyDescent="0.25">
      <c r="A58" s="2"/>
      <c r="B58" s="2"/>
      <c r="C58" s="2"/>
      <c r="D58" s="2"/>
      <c r="E58" s="6"/>
      <c r="F58" s="6" t="s">
        <v>33</v>
      </c>
      <c r="G58" s="23">
        <f>G54*H52</f>
        <v>0</v>
      </c>
      <c r="H58" s="2"/>
      <c r="I58" s="2"/>
      <c r="J58" s="2"/>
      <c r="K58" s="125"/>
      <c r="L58" s="125"/>
      <c r="M58" s="125"/>
      <c r="N58" s="2"/>
      <c r="O58" s="2"/>
      <c r="P58" s="2"/>
      <c r="Q58" s="2"/>
    </row>
    <row r="59" spans="1:59" x14ac:dyDescent="0.2">
      <c r="A59" s="2"/>
      <c r="B59" s="2"/>
      <c r="C59" s="2"/>
      <c r="D59" s="2"/>
      <c r="E59" s="6"/>
      <c r="F59" s="6"/>
      <c r="G59" s="2"/>
      <c r="H59" s="2"/>
      <c r="I59" s="2"/>
      <c r="J59" s="2"/>
      <c r="K59" s="125"/>
      <c r="L59" s="125"/>
      <c r="M59" s="125"/>
      <c r="N59" s="2"/>
      <c r="O59" s="2"/>
      <c r="P59" s="2"/>
      <c r="Q59" s="2"/>
    </row>
    <row r="60" spans="1:59" ht="15" x14ac:dyDescent="0.25">
      <c r="A60" s="2"/>
      <c r="B60" s="2"/>
      <c r="C60" s="2"/>
      <c r="D60" s="2"/>
      <c r="E60" s="6"/>
      <c r="F60" s="6" t="s">
        <v>34</v>
      </c>
      <c r="G60" s="23">
        <f>G56+G58</f>
        <v>0</v>
      </c>
      <c r="H60" s="2"/>
      <c r="I60" s="2"/>
      <c r="J60" s="2"/>
      <c r="K60" s="125"/>
      <c r="L60" s="125"/>
      <c r="M60" s="125"/>
      <c r="N60" s="2"/>
      <c r="O60" s="2"/>
      <c r="P60" s="2"/>
      <c r="Q60" s="2"/>
    </row>
    <row r="61" spans="1:5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125"/>
      <c r="L61" s="125"/>
      <c r="M61" s="125"/>
      <c r="N61" s="2"/>
      <c r="O61" s="2"/>
      <c r="P61" s="2"/>
      <c r="Q61" s="2"/>
    </row>
    <row r="62" spans="1:59" x14ac:dyDescent="0.2">
      <c r="A62" s="2"/>
      <c r="B62" s="2"/>
      <c r="C62" s="2"/>
      <c r="D62" s="2"/>
      <c r="E62" s="3"/>
      <c r="F62" s="3"/>
      <c r="G62" s="3"/>
      <c r="H62" s="8" t="s">
        <v>19</v>
      </c>
      <c r="I62" s="8" t="s">
        <v>20</v>
      </c>
      <c r="K62" s="125"/>
      <c r="L62" s="125"/>
      <c r="M62" s="125"/>
      <c r="N62" s="126"/>
      <c r="O62" s="125"/>
      <c r="P62" s="125"/>
      <c r="Q62" s="124"/>
      <c r="R62" s="125"/>
      <c r="S62" s="125"/>
      <c r="T62" s="125"/>
      <c r="U62" s="125"/>
      <c r="V62" s="125"/>
      <c r="W62" s="124"/>
      <c r="X62" s="125"/>
      <c r="Y62" s="125"/>
      <c r="Z62" s="125"/>
      <c r="AA62" s="125"/>
      <c r="AB62" s="125"/>
      <c r="AC62" s="124"/>
      <c r="AD62" s="125"/>
      <c r="AE62" s="125"/>
      <c r="AF62" s="125"/>
      <c r="AG62" s="125"/>
      <c r="AH62" s="125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</row>
    <row r="63" spans="1:59" x14ac:dyDescent="0.2">
      <c r="A63" s="2"/>
      <c r="B63" s="2"/>
      <c r="C63" s="2"/>
      <c r="D63" s="2"/>
      <c r="E63" s="3"/>
      <c r="F63" s="3"/>
      <c r="G63" s="13" t="s">
        <v>280</v>
      </c>
      <c r="H63" s="111">
        <f>P45</f>
        <v>0</v>
      </c>
      <c r="I63" s="111">
        <f>L45</f>
        <v>0</v>
      </c>
      <c r="K63" s="125"/>
      <c r="L63" s="125"/>
      <c r="M63" s="125"/>
      <c r="N63" s="126"/>
      <c r="O63" s="125"/>
      <c r="P63" s="125"/>
      <c r="Q63" s="124"/>
      <c r="R63" s="125"/>
      <c r="S63" s="125"/>
      <c r="T63" s="125"/>
      <c r="U63" s="125"/>
      <c r="V63" s="125"/>
      <c r="W63" s="124"/>
      <c r="X63" s="125"/>
      <c r="Y63" s="125"/>
      <c r="Z63" s="125"/>
      <c r="AA63" s="125"/>
      <c r="AB63" s="125"/>
      <c r="AC63" s="124"/>
      <c r="AD63" s="125"/>
      <c r="AE63" s="125"/>
      <c r="AF63" s="125"/>
      <c r="AG63" s="125"/>
      <c r="AH63" s="125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</row>
    <row r="64" spans="1:59" x14ac:dyDescent="0.2">
      <c r="A64" s="2"/>
      <c r="B64" s="2"/>
      <c r="C64" s="2"/>
      <c r="D64" s="2"/>
      <c r="E64" s="3"/>
      <c r="F64" s="3"/>
      <c r="G64" s="3"/>
      <c r="H64" s="3"/>
      <c r="I64" s="9"/>
      <c r="J64" s="9"/>
      <c r="K64" s="125"/>
      <c r="L64" s="125"/>
      <c r="M64" s="125"/>
      <c r="N64" s="126"/>
      <c r="O64" s="125"/>
      <c r="P64" s="125"/>
      <c r="Q64" s="124"/>
      <c r="R64" s="125"/>
      <c r="S64" s="125"/>
      <c r="T64" s="125"/>
      <c r="U64" s="125"/>
      <c r="V64" s="125"/>
      <c r="W64" s="124"/>
      <c r="X64" s="125"/>
      <c r="Y64" s="125"/>
      <c r="Z64" s="125"/>
      <c r="AA64" s="125"/>
      <c r="AB64" s="125"/>
      <c r="AC64" s="124"/>
      <c r="AD64" s="125"/>
      <c r="AE64" s="125"/>
      <c r="AF64" s="125"/>
      <c r="AG64" s="125"/>
      <c r="AH64" s="125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</row>
    <row r="65" spans="1:59" x14ac:dyDescent="0.2">
      <c r="A65" s="2"/>
      <c r="B65" s="2"/>
      <c r="D65" s="130"/>
      <c r="E65" s="3"/>
      <c r="F65" s="179" t="s">
        <v>281</v>
      </c>
      <c r="G65" s="180"/>
      <c r="H65" s="180"/>
      <c r="I65" s="181"/>
      <c r="J65" s="3"/>
      <c r="K65" s="125"/>
      <c r="L65" s="125"/>
      <c r="M65" s="125"/>
      <c r="N65" s="126"/>
      <c r="O65" s="125"/>
      <c r="P65" s="125"/>
      <c r="Q65" s="124"/>
      <c r="R65" s="125"/>
      <c r="S65" s="125"/>
      <c r="T65" s="125"/>
      <c r="U65" s="125"/>
      <c r="V65" s="125"/>
      <c r="W65" s="124"/>
      <c r="X65" s="125"/>
      <c r="Y65" s="125"/>
      <c r="Z65" s="125"/>
      <c r="AA65" s="125"/>
      <c r="AB65" s="125"/>
      <c r="AC65" s="124"/>
      <c r="AD65" s="125"/>
      <c r="AE65" s="125"/>
      <c r="AF65" s="125"/>
      <c r="AG65" s="125"/>
      <c r="AH65" s="125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</row>
    <row r="66" spans="1:59" x14ac:dyDescent="0.2">
      <c r="A66" s="2"/>
      <c r="B66" s="2"/>
      <c r="C66" s="14"/>
      <c r="D66" s="2"/>
      <c r="E66" s="2"/>
      <c r="F66" s="2"/>
      <c r="G66" s="15" t="s">
        <v>26</v>
      </c>
      <c r="H66" s="15" t="s">
        <v>27</v>
      </c>
      <c r="I66" s="15" t="s">
        <v>28</v>
      </c>
      <c r="J66" s="2"/>
      <c r="K66" s="125"/>
      <c r="L66" s="125"/>
      <c r="M66" s="125"/>
      <c r="N66" s="2"/>
      <c r="O66" s="2"/>
      <c r="P66" s="2"/>
      <c r="Q66" s="2"/>
    </row>
    <row r="67" spans="1:59" x14ac:dyDescent="0.2">
      <c r="A67" s="2"/>
      <c r="B67" s="2"/>
      <c r="G67" s="16">
        <f>Dati!Q57+Dati!Q63</f>
        <v>0.59</v>
      </c>
      <c r="H67" s="17">
        <f>Dati!Q58+Dati!Q64</f>
        <v>0.31</v>
      </c>
      <c r="I67" s="18">
        <f>G67+H67</f>
        <v>0.89999999999999991</v>
      </c>
      <c r="J67" s="2"/>
      <c r="K67" s="125"/>
      <c r="L67" s="125"/>
      <c r="M67" s="125"/>
      <c r="N67" s="2"/>
      <c r="O67" s="2"/>
      <c r="P67" s="2"/>
      <c r="Q67" s="2"/>
    </row>
    <row r="68" spans="1:5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125"/>
      <c r="L68" s="125"/>
      <c r="M68" s="125"/>
      <c r="N68" s="2"/>
      <c r="O68" s="2"/>
      <c r="P68" s="2"/>
      <c r="Q68" s="2"/>
    </row>
    <row r="69" spans="1:59" ht="15" x14ac:dyDescent="0.25">
      <c r="A69" s="2"/>
      <c r="B69" s="2"/>
      <c r="C69" s="2"/>
      <c r="D69" s="2"/>
      <c r="E69" s="6"/>
      <c r="F69" s="6" t="s">
        <v>44</v>
      </c>
      <c r="G69" s="112">
        <f>I63+H63/2</f>
        <v>0</v>
      </c>
      <c r="H69" s="2"/>
      <c r="I69" s="2"/>
      <c r="J69" s="2"/>
      <c r="K69" s="125"/>
      <c r="L69" s="125"/>
      <c r="M69" s="125"/>
      <c r="N69" s="2"/>
      <c r="O69" s="2"/>
      <c r="P69" s="2"/>
      <c r="Q69" s="2"/>
    </row>
    <row r="70" spans="1:5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125"/>
      <c r="L70" s="125"/>
      <c r="M70" s="125"/>
      <c r="N70" s="2"/>
      <c r="O70" s="2"/>
      <c r="P70" s="2"/>
      <c r="Q70" s="2"/>
    </row>
    <row r="71" spans="1:59" ht="15" x14ac:dyDescent="0.25">
      <c r="A71" s="2"/>
      <c r="B71" s="2"/>
      <c r="C71" s="2"/>
      <c r="D71" s="2"/>
      <c r="E71" s="6"/>
      <c r="F71" s="6" t="s">
        <v>32</v>
      </c>
      <c r="G71" s="23">
        <f>G69*G67</f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59" x14ac:dyDescent="0.2">
      <c r="A72" s="2"/>
      <c r="B72" s="2"/>
      <c r="C72" s="2"/>
      <c r="D72" s="2"/>
      <c r="E72" s="6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59" ht="15" x14ac:dyDescent="0.25">
      <c r="A73" s="2"/>
      <c r="B73" s="2"/>
      <c r="C73" s="2"/>
      <c r="D73" s="2"/>
      <c r="E73" s="6"/>
      <c r="F73" s="6" t="s">
        <v>33</v>
      </c>
      <c r="G73" s="23">
        <f>G69*H67</f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59" x14ac:dyDescent="0.2">
      <c r="A74" s="2"/>
      <c r="B74" s="2"/>
      <c r="C74" s="2"/>
      <c r="D74" s="2"/>
      <c r="E74" s="6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59" ht="15" x14ac:dyDescent="0.25">
      <c r="A75" s="2"/>
      <c r="B75" s="2"/>
      <c r="C75" s="2"/>
      <c r="D75" s="2"/>
      <c r="E75" s="6"/>
      <c r="F75" s="6" t="s">
        <v>34</v>
      </c>
      <c r="G75" s="23">
        <f>G71+G73</f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5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59" x14ac:dyDescent="0.2">
      <c r="A77" s="2"/>
      <c r="B77" s="2"/>
      <c r="C77" s="2"/>
      <c r="D77" s="2"/>
      <c r="E77" s="3"/>
      <c r="F77" s="3"/>
      <c r="G77" s="3"/>
      <c r="H77" s="8" t="s">
        <v>19</v>
      </c>
      <c r="I77" s="8" t="s">
        <v>20</v>
      </c>
      <c r="K77" s="124"/>
      <c r="L77" s="125"/>
      <c r="M77" s="125"/>
      <c r="N77" s="126"/>
      <c r="O77" s="125"/>
      <c r="P77" s="125"/>
      <c r="Q77" s="124"/>
      <c r="R77" s="125"/>
      <c r="S77" s="125"/>
      <c r="T77" s="125"/>
      <c r="U77" s="125"/>
      <c r="V77" s="125"/>
      <c r="W77" s="124"/>
      <c r="X77" s="125"/>
      <c r="Y77" s="125"/>
      <c r="Z77" s="125"/>
      <c r="AA77" s="125"/>
      <c r="AB77" s="125"/>
      <c r="AC77" s="124"/>
      <c r="AD77" s="125"/>
      <c r="AE77" s="125"/>
      <c r="AF77" s="125"/>
      <c r="AG77" s="125"/>
      <c r="AH77" s="125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</row>
    <row r="78" spans="1:59" x14ac:dyDescent="0.2">
      <c r="A78" s="2"/>
      <c r="B78" s="2"/>
      <c r="C78" s="2"/>
      <c r="D78" s="2"/>
      <c r="E78" s="3"/>
      <c r="F78" s="3"/>
      <c r="G78" s="13" t="s">
        <v>287</v>
      </c>
      <c r="H78" s="111">
        <f>Q45</f>
        <v>0</v>
      </c>
      <c r="I78" s="111">
        <f>M45</f>
        <v>0</v>
      </c>
      <c r="K78" s="124"/>
      <c r="L78" s="125"/>
      <c r="M78" s="125"/>
      <c r="N78" s="126"/>
      <c r="O78" s="125"/>
      <c r="P78" s="125"/>
      <c r="Q78" s="124"/>
      <c r="R78" s="125"/>
      <c r="S78" s="125"/>
      <c r="T78" s="125"/>
      <c r="U78" s="125"/>
      <c r="V78" s="125"/>
      <c r="W78" s="124"/>
      <c r="X78" s="125"/>
      <c r="Y78" s="125"/>
      <c r="Z78" s="125"/>
      <c r="AA78" s="125"/>
      <c r="AB78" s="125"/>
      <c r="AC78" s="124"/>
      <c r="AD78" s="125"/>
      <c r="AE78" s="125"/>
      <c r="AF78" s="125"/>
      <c r="AG78" s="125"/>
      <c r="AH78" s="125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</row>
    <row r="79" spans="1:59" x14ac:dyDescent="0.2">
      <c r="A79" s="2"/>
      <c r="B79" s="2"/>
      <c r="C79" s="2"/>
      <c r="D79" s="2"/>
      <c r="E79" s="3"/>
      <c r="F79" s="3"/>
      <c r="G79" s="3"/>
      <c r="H79" s="3"/>
      <c r="I79" s="9"/>
      <c r="J79" s="9"/>
      <c r="K79" s="124"/>
      <c r="L79" s="125"/>
      <c r="M79" s="125"/>
      <c r="N79" s="126"/>
      <c r="O79" s="125"/>
      <c r="P79" s="125"/>
      <c r="Q79" s="124"/>
      <c r="R79" s="125"/>
      <c r="S79" s="125"/>
      <c r="T79" s="125"/>
      <c r="U79" s="125"/>
      <c r="V79" s="125"/>
      <c r="W79" s="124"/>
      <c r="X79" s="125"/>
      <c r="Y79" s="125"/>
      <c r="Z79" s="125"/>
      <c r="AA79" s="125"/>
      <c r="AB79" s="125"/>
      <c r="AC79" s="124"/>
      <c r="AD79" s="125"/>
      <c r="AE79" s="125"/>
      <c r="AF79" s="125"/>
      <c r="AG79" s="125"/>
      <c r="AH79" s="125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</row>
    <row r="80" spans="1:59" x14ac:dyDescent="0.2">
      <c r="A80" s="2"/>
      <c r="B80" s="2"/>
      <c r="D80" s="130"/>
      <c r="E80" s="3"/>
      <c r="F80" s="179" t="s">
        <v>286</v>
      </c>
      <c r="G80" s="180"/>
      <c r="H80" s="180"/>
      <c r="I80" s="181"/>
      <c r="J80" s="3"/>
      <c r="K80" s="124"/>
      <c r="L80" s="125"/>
      <c r="M80" s="125"/>
      <c r="N80" s="126"/>
      <c r="O80" s="125"/>
      <c r="P80" s="125"/>
      <c r="Q80" s="124"/>
      <c r="R80" s="125"/>
      <c r="S80" s="125"/>
      <c r="T80" s="125"/>
      <c r="U80" s="125"/>
      <c r="V80" s="125"/>
      <c r="W80" s="124"/>
      <c r="X80" s="125"/>
      <c r="Y80" s="125"/>
      <c r="Z80" s="125"/>
      <c r="AA80" s="125"/>
      <c r="AB80" s="125"/>
      <c r="AC80" s="124"/>
      <c r="AD80" s="125"/>
      <c r="AE80" s="125"/>
      <c r="AF80" s="125"/>
      <c r="AG80" s="125"/>
      <c r="AH80" s="125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</row>
    <row r="81" spans="1:59" x14ac:dyDescent="0.2">
      <c r="A81" s="2"/>
      <c r="B81" s="2"/>
      <c r="C81" s="14"/>
      <c r="D81" s="2"/>
      <c r="E81" s="2"/>
      <c r="F81" s="2"/>
      <c r="G81" s="15" t="s">
        <v>26</v>
      </c>
      <c r="H81" s="15" t="s">
        <v>27</v>
      </c>
      <c r="I81" s="15" t="s">
        <v>28</v>
      </c>
      <c r="J81" s="2"/>
      <c r="K81" s="2"/>
      <c r="L81" s="2"/>
      <c r="M81" s="21"/>
      <c r="N81" s="2"/>
      <c r="O81" s="2"/>
      <c r="P81" s="2"/>
      <c r="Q81" s="2"/>
    </row>
    <row r="82" spans="1:59" x14ac:dyDescent="0.2">
      <c r="A82" s="2"/>
      <c r="B82" s="2"/>
      <c r="G82" s="16">
        <f>Dati!Q59+Dati!Q65</f>
        <v>0.39</v>
      </c>
      <c r="H82" s="17">
        <f>Dati!Q60+Dati!Q66</f>
        <v>0.2</v>
      </c>
      <c r="I82" s="18">
        <f>G82+H82</f>
        <v>0.59000000000000008</v>
      </c>
      <c r="J82" s="2"/>
      <c r="K82" s="2"/>
      <c r="L82" s="2"/>
      <c r="M82" s="21"/>
      <c r="N82" s="2"/>
      <c r="O82" s="2"/>
      <c r="P82" s="2"/>
      <c r="Q82" s="2"/>
    </row>
    <row r="83" spans="1:5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1"/>
      <c r="N83" s="2"/>
      <c r="O83" s="2"/>
      <c r="P83" s="2"/>
      <c r="Q83" s="2"/>
    </row>
    <row r="84" spans="1:59" ht="15" x14ac:dyDescent="0.25">
      <c r="A84" s="2"/>
      <c r="B84" s="2"/>
      <c r="C84" s="2"/>
      <c r="D84" s="2"/>
      <c r="E84" s="6"/>
      <c r="F84" s="6" t="s">
        <v>44</v>
      </c>
      <c r="G84" s="112">
        <f>I78+H78/2</f>
        <v>0</v>
      </c>
      <c r="H84" s="2"/>
      <c r="I84" s="2"/>
      <c r="J84" s="2"/>
      <c r="K84" s="2"/>
      <c r="L84" s="2"/>
      <c r="M84" s="21"/>
      <c r="N84" s="2"/>
      <c r="O84" s="2"/>
      <c r="P84" s="2"/>
      <c r="Q84" s="2"/>
    </row>
    <row r="85" spans="1:5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59" ht="15" x14ac:dyDescent="0.25">
      <c r="A86" s="2"/>
      <c r="B86" s="2"/>
      <c r="C86" s="2"/>
      <c r="D86" s="2"/>
      <c r="E86" s="6"/>
      <c r="F86" s="6" t="s">
        <v>32</v>
      </c>
      <c r="G86" s="23">
        <f>G84*G82</f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59" x14ac:dyDescent="0.2">
      <c r="A87" s="2"/>
      <c r="B87" s="2"/>
      <c r="C87" s="2"/>
      <c r="D87" s="2"/>
      <c r="E87" s="6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59" ht="15" x14ac:dyDescent="0.25">
      <c r="A88" s="2"/>
      <c r="B88" s="2"/>
      <c r="C88" s="2"/>
      <c r="D88" s="2"/>
      <c r="E88" s="6"/>
      <c r="F88" s="6" t="s">
        <v>33</v>
      </c>
      <c r="G88" s="23">
        <f>G84*H82</f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59" x14ac:dyDescent="0.2">
      <c r="A89" s="2"/>
      <c r="B89" s="2"/>
      <c r="C89" s="2"/>
      <c r="D89" s="2"/>
      <c r="E89" s="6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59" ht="15" x14ac:dyDescent="0.25">
      <c r="A90" s="2"/>
      <c r="B90" s="2"/>
      <c r="C90" s="2"/>
      <c r="D90" s="2"/>
      <c r="E90" s="6"/>
      <c r="F90" s="6" t="s">
        <v>34</v>
      </c>
      <c r="G90" s="23">
        <f>G86+G88</f>
        <v>0</v>
      </c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5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59" x14ac:dyDescent="0.2">
      <c r="A92" s="2"/>
      <c r="B92" s="2"/>
      <c r="C92" s="2"/>
      <c r="D92" s="2"/>
      <c r="E92" s="3"/>
      <c r="F92" s="3"/>
      <c r="G92" s="3"/>
      <c r="H92" s="3"/>
      <c r="I92" s="9"/>
      <c r="J92" s="9"/>
      <c r="K92" s="124"/>
      <c r="L92" s="125"/>
      <c r="M92" s="125"/>
      <c r="N92" s="126"/>
      <c r="O92" s="125"/>
      <c r="P92" s="125"/>
      <c r="Q92" s="124"/>
      <c r="R92" s="125"/>
      <c r="S92" s="125"/>
      <c r="T92" s="125"/>
      <c r="U92" s="125"/>
      <c r="V92" s="125"/>
      <c r="W92" s="124"/>
      <c r="X92" s="125"/>
      <c r="Y92" s="125"/>
      <c r="Z92" s="125"/>
      <c r="AA92" s="125"/>
      <c r="AB92" s="125"/>
      <c r="AC92" s="124"/>
      <c r="AD92" s="125"/>
      <c r="AE92" s="125"/>
      <c r="AF92" s="125"/>
      <c r="AG92" s="125"/>
      <c r="AH92" s="125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</row>
    <row r="93" spans="1:59" x14ac:dyDescent="0.2">
      <c r="A93" s="2"/>
      <c r="B93" s="2"/>
      <c r="D93" s="130"/>
      <c r="F93" s="138"/>
      <c r="G93" s="140" t="s">
        <v>276</v>
      </c>
      <c r="H93" s="138"/>
      <c r="I93" s="139"/>
      <c r="J93" s="3"/>
      <c r="K93" s="124"/>
      <c r="L93" s="125"/>
      <c r="M93" s="125"/>
      <c r="N93" s="126"/>
      <c r="O93" s="125"/>
      <c r="P93" s="125"/>
      <c r="Q93" s="124"/>
      <c r="R93" s="125"/>
      <c r="S93" s="125"/>
      <c r="T93" s="125"/>
      <c r="U93" s="125"/>
      <c r="V93" s="125"/>
      <c r="W93" s="124"/>
      <c r="X93" s="125"/>
      <c r="Y93" s="125"/>
      <c r="Z93" s="125"/>
      <c r="AA93" s="125"/>
      <c r="AB93" s="125"/>
      <c r="AC93" s="124"/>
      <c r="AD93" s="125"/>
      <c r="AE93" s="125"/>
      <c r="AF93" s="125"/>
      <c r="AG93" s="125"/>
      <c r="AH93" s="125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</row>
    <row r="94" spans="1:59" x14ac:dyDescent="0.2">
      <c r="A94" s="2"/>
      <c r="B94" s="2"/>
      <c r="D94" s="130"/>
      <c r="E94" s="3"/>
      <c r="F94" s="133"/>
      <c r="G94" s="133"/>
      <c r="H94" s="133"/>
      <c r="J94" s="3"/>
      <c r="K94" s="124"/>
      <c r="L94" s="125"/>
      <c r="M94" s="125"/>
      <c r="N94" s="126"/>
      <c r="O94" s="125"/>
      <c r="P94" s="125"/>
      <c r="Q94" s="124"/>
      <c r="R94" s="125"/>
      <c r="S94" s="125"/>
      <c r="T94" s="125"/>
      <c r="U94" s="125"/>
      <c r="V94" s="125"/>
      <c r="W94" s="124"/>
      <c r="X94" s="125"/>
      <c r="Y94" s="125"/>
      <c r="Z94" s="125"/>
      <c r="AA94" s="125"/>
      <c r="AB94" s="125"/>
      <c r="AC94" s="124"/>
      <c r="AD94" s="125"/>
      <c r="AE94" s="125"/>
      <c r="AF94" s="125"/>
      <c r="AG94" s="125"/>
      <c r="AH94" s="125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</row>
    <row r="95" spans="1:59" x14ac:dyDescent="0.2">
      <c r="A95" s="2"/>
      <c r="B95" s="2"/>
      <c r="C95" s="2"/>
      <c r="D95" s="2"/>
      <c r="E95" s="3"/>
      <c r="F95" s="90" t="s">
        <v>215</v>
      </c>
      <c r="G95" s="20">
        <f>G56+G71+G86</f>
        <v>0</v>
      </c>
      <c r="H95" s="3"/>
      <c r="J95" s="3"/>
      <c r="K95" s="124"/>
      <c r="L95" s="125"/>
      <c r="M95" s="125"/>
      <c r="N95" s="125"/>
      <c r="O95" s="125"/>
      <c r="P95" s="125"/>
      <c r="Q95" s="124"/>
      <c r="R95" s="125"/>
      <c r="S95" s="125"/>
      <c r="T95" s="125"/>
      <c r="U95" s="125"/>
      <c r="V95" s="125"/>
      <c r="W95" s="124"/>
      <c r="X95" s="125"/>
      <c r="Y95" s="125"/>
      <c r="Z95" s="125"/>
      <c r="AA95" s="125"/>
      <c r="AB95" s="125"/>
      <c r="AC95" s="124"/>
      <c r="AD95" s="125"/>
      <c r="AE95" s="125"/>
      <c r="AF95" s="125"/>
      <c r="AG95" s="125"/>
      <c r="AH95" s="125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</row>
    <row r="96" spans="1:59" x14ac:dyDescent="0.2">
      <c r="A96" s="2"/>
      <c r="B96" s="2"/>
      <c r="C96" s="2"/>
      <c r="D96" s="2"/>
      <c r="E96" s="3"/>
      <c r="F96" s="6"/>
      <c r="G96" s="3"/>
      <c r="H96" s="3"/>
      <c r="J96" s="3"/>
      <c r="K96" s="124"/>
      <c r="L96" s="125"/>
      <c r="M96" s="125"/>
      <c r="N96" s="125"/>
      <c r="O96" s="125"/>
      <c r="P96" s="125"/>
      <c r="Q96" s="124"/>
      <c r="R96" s="125"/>
      <c r="S96" s="125"/>
      <c r="T96" s="125"/>
      <c r="U96" s="125"/>
      <c r="V96" s="125"/>
      <c r="W96" s="124"/>
      <c r="X96" s="125"/>
      <c r="Y96" s="125"/>
      <c r="Z96" s="125"/>
      <c r="AA96" s="125"/>
      <c r="AB96" s="125"/>
      <c r="AC96" s="124"/>
      <c r="AD96" s="125"/>
      <c r="AE96" s="125"/>
      <c r="AF96" s="125"/>
      <c r="AG96" s="125"/>
      <c r="AH96" s="125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</row>
    <row r="97" spans="1:59" x14ac:dyDescent="0.2">
      <c r="A97" s="2"/>
      <c r="B97" s="2"/>
      <c r="C97" s="2"/>
      <c r="D97" s="2"/>
      <c r="E97" s="3"/>
      <c r="F97" s="90" t="s">
        <v>216</v>
      </c>
      <c r="G97" s="20">
        <f>G58+G73+G88</f>
        <v>0</v>
      </c>
      <c r="H97" s="3"/>
      <c r="J97" s="3"/>
      <c r="K97" s="124"/>
      <c r="L97" s="125"/>
      <c r="M97" s="125"/>
      <c r="N97" s="125"/>
      <c r="O97" s="125"/>
      <c r="P97" s="125"/>
      <c r="Q97" s="124"/>
      <c r="R97" s="125"/>
      <c r="S97" s="125"/>
      <c r="T97" s="125"/>
      <c r="U97" s="125"/>
      <c r="V97" s="125"/>
      <c r="W97" s="124"/>
      <c r="X97" s="125"/>
      <c r="Y97" s="125"/>
      <c r="Z97" s="125"/>
      <c r="AA97" s="125"/>
      <c r="AB97" s="125"/>
      <c r="AC97" s="124"/>
      <c r="AD97" s="125"/>
      <c r="AE97" s="125"/>
      <c r="AF97" s="125"/>
      <c r="AG97" s="125"/>
      <c r="AH97" s="125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</row>
    <row r="98" spans="1:59" x14ac:dyDescent="0.2">
      <c r="A98" s="2"/>
      <c r="B98" s="2"/>
      <c r="C98" s="2"/>
      <c r="D98" s="2"/>
      <c r="E98" s="3"/>
      <c r="F98" s="6"/>
      <c r="G98" s="3"/>
      <c r="H98" s="3"/>
      <c r="J98" s="3"/>
      <c r="K98" s="124"/>
      <c r="L98" s="125"/>
      <c r="M98" s="125"/>
      <c r="N98" s="125"/>
      <c r="O98" s="125"/>
      <c r="P98" s="125"/>
      <c r="Q98" s="124"/>
      <c r="R98" s="125"/>
      <c r="S98" s="125"/>
      <c r="T98" s="125"/>
      <c r="U98" s="125"/>
      <c r="V98" s="125"/>
      <c r="W98" s="124"/>
      <c r="X98" s="125"/>
      <c r="Y98" s="125"/>
      <c r="Z98" s="125"/>
      <c r="AA98" s="125"/>
      <c r="AB98" s="125"/>
      <c r="AC98" s="124"/>
      <c r="AD98" s="125"/>
      <c r="AE98" s="125"/>
      <c r="AF98" s="125"/>
      <c r="AG98" s="125"/>
      <c r="AH98" s="125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</row>
    <row r="99" spans="1:59" x14ac:dyDescent="0.2">
      <c r="A99" s="2"/>
      <c r="B99" s="2"/>
      <c r="C99" s="2"/>
      <c r="D99" s="2"/>
      <c r="E99" s="3"/>
      <c r="F99" s="13" t="s">
        <v>277</v>
      </c>
      <c r="G99" s="88">
        <f>G95+G97</f>
        <v>0</v>
      </c>
      <c r="H99" s="3"/>
      <c r="J99" s="3"/>
      <c r="K99" s="124"/>
      <c r="L99" s="125"/>
      <c r="M99" s="125"/>
      <c r="N99" s="125"/>
      <c r="O99" s="125"/>
      <c r="P99" s="125"/>
      <c r="Q99" s="124"/>
      <c r="R99" s="125"/>
      <c r="S99" s="125"/>
      <c r="T99" s="125"/>
      <c r="U99" s="125"/>
      <c r="V99" s="125"/>
      <c r="W99" s="124"/>
      <c r="X99" s="125"/>
      <c r="Y99" s="125"/>
      <c r="Z99" s="125"/>
      <c r="AA99" s="125"/>
      <c r="AB99" s="125"/>
      <c r="AC99" s="124"/>
      <c r="AD99" s="125"/>
      <c r="AE99" s="125"/>
      <c r="AF99" s="125"/>
      <c r="AG99" s="125"/>
      <c r="AH99" s="125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</row>
    <row r="100" spans="1:59" x14ac:dyDescent="0.2">
      <c r="A100" s="2"/>
      <c r="B100" s="2"/>
      <c r="C100" s="2"/>
      <c r="D100" s="2"/>
      <c r="E100" s="3"/>
      <c r="F100" s="3"/>
      <c r="G100" s="3"/>
      <c r="H100" s="3"/>
      <c r="J100" s="3"/>
      <c r="K100" s="124"/>
      <c r="L100" s="125"/>
      <c r="M100" s="125"/>
      <c r="N100" s="125"/>
      <c r="O100" s="125"/>
      <c r="P100" s="125"/>
      <c r="Q100" s="124"/>
      <c r="R100" s="125"/>
      <c r="S100" s="125"/>
      <c r="T100" s="125"/>
      <c r="U100" s="125"/>
      <c r="V100" s="125"/>
      <c r="W100" s="124"/>
      <c r="X100" s="125"/>
      <c r="Y100" s="125"/>
      <c r="Z100" s="125"/>
      <c r="AA100" s="125"/>
      <c r="AB100" s="125"/>
      <c r="AC100" s="124"/>
      <c r="AD100" s="125"/>
      <c r="AE100" s="125"/>
      <c r="AF100" s="125"/>
      <c r="AG100" s="125"/>
      <c r="AH100" s="125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</row>
    <row r="101" spans="1:59" x14ac:dyDescent="0.2">
      <c r="A101" s="2"/>
      <c r="B101" s="2"/>
      <c r="C101" s="2"/>
      <c r="D101" s="2"/>
      <c r="E101" s="3"/>
      <c r="F101" s="6" t="s">
        <v>35</v>
      </c>
      <c r="G101" s="20">
        <f>G99*40%</f>
        <v>0</v>
      </c>
      <c r="H101" s="3"/>
      <c r="J101" s="3"/>
      <c r="K101" s="124"/>
      <c r="L101" s="125"/>
      <c r="M101" s="125"/>
      <c r="N101" s="125"/>
      <c r="O101" s="125"/>
      <c r="P101" s="125"/>
      <c r="Q101" s="124"/>
      <c r="R101" s="125"/>
      <c r="S101" s="125"/>
      <c r="T101" s="125"/>
      <c r="U101" s="125"/>
      <c r="V101" s="125"/>
      <c r="W101" s="124"/>
      <c r="X101" s="125"/>
      <c r="Y101" s="125"/>
      <c r="Z101" s="125"/>
      <c r="AA101" s="125"/>
      <c r="AB101" s="125"/>
      <c r="AC101" s="124"/>
      <c r="AD101" s="125"/>
      <c r="AE101" s="125"/>
      <c r="AF101" s="125"/>
      <c r="AG101" s="125"/>
      <c r="AH101" s="125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</row>
    <row r="102" spans="1:59" x14ac:dyDescent="0.2">
      <c r="A102" s="2"/>
      <c r="B102" s="2"/>
      <c r="C102" s="2"/>
      <c r="D102" s="2"/>
      <c r="E102" s="3"/>
      <c r="F102" s="6" t="s">
        <v>36</v>
      </c>
      <c r="G102" s="20">
        <f>G99*30%</f>
        <v>0</v>
      </c>
      <c r="H102" s="3"/>
      <c r="J102" s="3"/>
      <c r="K102" s="124"/>
      <c r="L102" s="125"/>
      <c r="M102" s="125"/>
      <c r="N102" s="125"/>
      <c r="O102" s="125"/>
      <c r="P102" s="125"/>
      <c r="Q102" s="124"/>
      <c r="R102" s="125"/>
      <c r="S102" s="125"/>
      <c r="T102" s="125"/>
      <c r="U102" s="125"/>
      <c r="V102" s="125"/>
      <c r="W102" s="124"/>
      <c r="X102" s="125"/>
      <c r="Y102" s="125"/>
      <c r="Z102" s="125"/>
      <c r="AA102" s="125"/>
      <c r="AB102" s="125"/>
      <c r="AC102" s="124"/>
      <c r="AD102" s="125"/>
      <c r="AE102" s="125"/>
      <c r="AF102" s="125"/>
      <c r="AG102" s="125"/>
      <c r="AH102" s="125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</row>
  </sheetData>
  <sheetProtection password="86A8" sheet="1" objects="1" scenarios="1" selectLockedCells="1"/>
  <mergeCells count="7">
    <mergeCell ref="F50:I50"/>
    <mergeCell ref="F65:I65"/>
    <mergeCell ref="F80:I80"/>
    <mergeCell ref="B1:I2"/>
    <mergeCell ref="B7:I7"/>
    <mergeCell ref="F8:G8"/>
    <mergeCell ref="G4:I4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6" firstPageNumber="0" fitToHeight="2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o Vano" prompt="Selezionare il tipo di vano">
          <x14:formula1>
            <xm:f>Dati!$A$98:$A$115</xm:f>
          </x14:formula1>
          <xm:sqref>D9:D44</xm:sqref>
        </x14:dataValidation>
        <x14:dataValidation type="list" allowBlank="1" showInputMessage="1" showErrorMessage="1" promptTitle="Tipo Industria" prompt="Seleziona il tipo di industria">
          <x14:formula1>
            <xm:f>Dati!$A$18:$A$19</xm:f>
          </x14:formula1>
          <xm:sqref>D5</xm:sqref>
        </x14:dataValidation>
        <x14:dataValidation type="list" allowBlank="1" showInputMessage="1" showErrorMessage="1" promptTitle="Addetti" prompt="Seleziona l'intervallo degli addetti">
          <x14:formula1>
            <xm:f>Dati!$C$14:$C$18</xm:f>
          </x14:formula1>
          <xm:sqref>E5</xm:sqref>
        </x14:dataValidation>
        <x14:dataValidation type="list" allowBlank="1" showInputMessage="1" showErrorMessage="1" promptTitle="Intervento" prompt="Seleziona il tipo di intervento">
          <x14:formula1>
            <xm:f>Dati!$A$13:$A$15</xm:f>
          </x14:formula1>
          <xm:sqref>E9:E44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/>
  <dimension ref="A1:U67"/>
  <sheetViews>
    <sheetView topLeftCell="A49" zoomScaleNormal="100" zoomScaleSheetLayoutView="100" workbookViewId="0">
      <selection activeCell="E66" sqref="E66"/>
    </sheetView>
  </sheetViews>
  <sheetFormatPr defaultRowHeight="12.75" x14ac:dyDescent="0.2"/>
  <cols>
    <col min="1" max="1" width="4.7109375" customWidth="1"/>
    <col min="2" max="7" width="15.7109375" customWidth="1"/>
    <col min="8" max="8" width="8.7109375" customWidth="1"/>
    <col min="9" max="9" width="12.85546875" customWidth="1"/>
  </cols>
  <sheetData>
    <row r="1" spans="1:21" ht="25.5" customHeight="1" x14ac:dyDescent="0.2">
      <c r="A1" s="186" t="s">
        <v>288</v>
      </c>
      <c r="B1" s="187"/>
      <c r="C1" s="187"/>
      <c r="D1" s="187"/>
      <c r="E1" s="187"/>
      <c r="F1" s="187"/>
      <c r="G1" s="187"/>
      <c r="H1" s="188"/>
    </row>
    <row r="3" spans="1:21" ht="15" x14ac:dyDescent="0.25">
      <c r="A3" s="2"/>
      <c r="B3" s="90" t="s">
        <v>246</v>
      </c>
      <c r="C3" s="183">
        <f>'Residenza e Terziario'!C5</f>
        <v>0</v>
      </c>
      <c r="D3" s="185"/>
      <c r="E3" s="90" t="s">
        <v>245</v>
      </c>
      <c r="F3" s="183">
        <f>'Residenza e Terziario'!H5</f>
        <v>0</v>
      </c>
      <c r="G3" s="184"/>
      <c r="H3" s="185"/>
      <c r="J3" s="3"/>
      <c r="K3" s="3"/>
      <c r="L3" s="3"/>
      <c r="M3" s="3"/>
      <c r="N3" s="3"/>
      <c r="O3" s="3"/>
      <c r="P3" s="2"/>
      <c r="Q3" s="3"/>
      <c r="R3" s="1"/>
      <c r="S3" s="1"/>
      <c r="T3" s="1"/>
      <c r="U3" s="1"/>
    </row>
    <row r="4" spans="1:21" ht="15" x14ac:dyDescent="0.25">
      <c r="A4" s="2"/>
      <c r="B4" s="90" t="s">
        <v>247</v>
      </c>
      <c r="C4" s="116">
        <f>'Residenza e Terziario'!C6</f>
        <v>0</v>
      </c>
      <c r="E4" s="90" t="s">
        <v>244</v>
      </c>
      <c r="F4" s="116">
        <f>'Residenza e Terziario'!E6</f>
        <v>0</v>
      </c>
      <c r="G4" s="3"/>
      <c r="H4" s="3"/>
      <c r="I4" s="3"/>
      <c r="J4" s="2"/>
      <c r="K4" s="3"/>
      <c r="L4" s="3"/>
      <c r="M4" s="3"/>
      <c r="N4" s="3"/>
      <c r="O4" s="3"/>
      <c r="P4" s="2"/>
      <c r="Q4" s="3"/>
      <c r="R4" s="1"/>
      <c r="S4" s="1"/>
      <c r="T4" s="1"/>
      <c r="U4" s="1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2.75" customHeight="1" x14ac:dyDescent="0.2">
      <c r="B6" s="189" t="s">
        <v>45</v>
      </c>
      <c r="C6" s="189"/>
      <c r="D6" s="189"/>
      <c r="E6" s="189"/>
      <c r="F6" s="189"/>
      <c r="G6" s="189"/>
    </row>
    <row r="7" spans="1:21" s="24" customFormat="1" ht="25.5" customHeight="1" x14ac:dyDescent="0.2">
      <c r="B7" s="25" t="s">
        <v>46</v>
      </c>
      <c r="C7" s="25" t="s">
        <v>47</v>
      </c>
      <c r="D7" s="25" t="s">
        <v>48</v>
      </c>
      <c r="E7" s="25" t="s">
        <v>49</v>
      </c>
      <c r="F7" s="25" t="s">
        <v>50</v>
      </c>
      <c r="G7" s="25"/>
    </row>
    <row r="8" spans="1:21" ht="15" x14ac:dyDescent="0.25">
      <c r="B8" s="8" t="s">
        <v>12</v>
      </c>
      <c r="C8" s="101"/>
      <c r="D8" s="8">
        <f>'Residenza e Terziario'!R72+'Residenza e Terziario'!X72</f>
        <v>0</v>
      </c>
      <c r="E8" s="8">
        <f>IF($D$13&lt;&gt;0,D8/$D$13,0)</f>
        <v>0</v>
      </c>
      <c r="F8" s="26">
        <v>0</v>
      </c>
      <c r="G8" s="119">
        <f>E8*F8</f>
        <v>0</v>
      </c>
    </row>
    <row r="9" spans="1:21" ht="15" x14ac:dyDescent="0.25">
      <c r="B9" s="8" t="s">
        <v>51</v>
      </c>
      <c r="C9" s="101"/>
      <c r="D9" s="8">
        <f>'Residenza e Terziario'!S72+'Residenza e Terziario'!Y72</f>
        <v>0</v>
      </c>
      <c r="E9" s="8">
        <f>IF($D$13&lt;&gt;0,D9/$D$13,0)</f>
        <v>0</v>
      </c>
      <c r="F9" s="26">
        <v>0.05</v>
      </c>
      <c r="G9" s="119">
        <f>E9*F9</f>
        <v>0</v>
      </c>
    </row>
    <row r="10" spans="1:21" ht="15" x14ac:dyDescent="0.25">
      <c r="B10" s="8" t="s">
        <v>52</v>
      </c>
      <c r="C10" s="101"/>
      <c r="D10" s="8">
        <f>'Residenza e Terziario'!T72+'Residenza e Terziario'!Z72</f>
        <v>0</v>
      </c>
      <c r="E10" s="8">
        <f>IF($D$13&lt;&gt;0,D10/$D$13,0)</f>
        <v>0</v>
      </c>
      <c r="F10" s="26">
        <v>0.15</v>
      </c>
      <c r="G10" s="119">
        <f>E10*F10</f>
        <v>0</v>
      </c>
    </row>
    <row r="11" spans="1:21" ht="15" x14ac:dyDescent="0.25">
      <c r="B11" s="8" t="s">
        <v>53</v>
      </c>
      <c r="C11" s="101"/>
      <c r="D11" s="8">
        <f>'Residenza e Terziario'!U72+'Residenza e Terziario'!AA72</f>
        <v>0</v>
      </c>
      <c r="E11" s="8">
        <f>IF($D$13&lt;&gt;0,D11/$D$13,0)</f>
        <v>0</v>
      </c>
      <c r="F11" s="26">
        <v>0.3</v>
      </c>
      <c r="G11" s="119">
        <f>E11*F11</f>
        <v>0</v>
      </c>
    </row>
    <row r="12" spans="1:21" ht="15" x14ac:dyDescent="0.25">
      <c r="B12" s="8" t="s">
        <v>16</v>
      </c>
      <c r="C12" s="101"/>
      <c r="D12" s="8">
        <f>'Residenza e Terziario'!V72+'Residenza e Terziario'!AB72</f>
        <v>0</v>
      </c>
      <c r="E12" s="8">
        <f>IF($D$13&lt;&gt;0,D12/$D$13,0)</f>
        <v>0</v>
      </c>
      <c r="F12" s="26">
        <v>0.5</v>
      </c>
      <c r="G12" s="119">
        <f>E12*F12</f>
        <v>0</v>
      </c>
    </row>
    <row r="13" spans="1:21" ht="15.75" x14ac:dyDescent="0.3">
      <c r="C13" s="6" t="s">
        <v>11</v>
      </c>
      <c r="D13" s="8">
        <f>SUM(D8:D12)</f>
        <v>0</v>
      </c>
      <c r="G13" s="6" t="s">
        <v>54</v>
      </c>
      <c r="H13" s="119">
        <f>SUM(G8:G12)</f>
        <v>0</v>
      </c>
    </row>
    <row r="16" spans="1:21" ht="12.75" customHeight="1" x14ac:dyDescent="0.2">
      <c r="B16" s="190" t="s">
        <v>55</v>
      </c>
      <c r="C16" s="190"/>
      <c r="D16" s="190"/>
    </row>
    <row r="17" spans="1:8" x14ac:dyDescent="0.2">
      <c r="B17" s="190"/>
      <c r="C17" s="190"/>
      <c r="D17" s="190"/>
    </row>
    <row r="18" spans="1:8" s="24" customFormat="1" ht="25.5" customHeight="1" x14ac:dyDescent="0.2">
      <c r="B18" s="25" t="s">
        <v>56</v>
      </c>
      <c r="C18" s="25" t="s">
        <v>57</v>
      </c>
      <c r="E18" s="190" t="s">
        <v>58</v>
      </c>
      <c r="F18" s="190"/>
      <c r="G18" s="190"/>
    </row>
    <row r="19" spans="1:8" ht="78.75" x14ac:dyDescent="0.2">
      <c r="A19" s="90" t="s">
        <v>59</v>
      </c>
      <c r="B19" s="27" t="s">
        <v>60</v>
      </c>
      <c r="C19" s="28">
        <f>'Residenza e Terziario'!AP72+'Residenza e Terziario'!AV72</f>
        <v>0</v>
      </c>
      <c r="E19" s="25" t="s">
        <v>61</v>
      </c>
      <c r="F19" s="29" t="s">
        <v>62</v>
      </c>
      <c r="G19" s="25" t="s">
        <v>63</v>
      </c>
    </row>
    <row r="20" spans="1:8" ht="22.5" x14ac:dyDescent="0.2">
      <c r="A20" s="90" t="s">
        <v>64</v>
      </c>
      <c r="B20" s="27" t="s">
        <v>65</v>
      </c>
      <c r="C20" s="28">
        <f>'Residenza e Terziario'!AQ72+'Residenza e Terziario'!AW72</f>
        <v>0</v>
      </c>
      <c r="E20" s="28" t="s">
        <v>66</v>
      </c>
      <c r="F20" s="28">
        <f>IF(D13&lt;&gt;0,IF(C24/D13*100&lt;=50,1,0),0)</f>
        <v>0</v>
      </c>
      <c r="G20" s="30">
        <v>0</v>
      </c>
    </row>
    <row r="21" spans="1:8" x14ac:dyDescent="0.2">
      <c r="A21" s="90" t="s">
        <v>67</v>
      </c>
      <c r="B21" s="27" t="s">
        <v>68</v>
      </c>
      <c r="C21" s="28">
        <f>'Residenza e Terziario'!AR72+'Residenza e Terziario'!AX72</f>
        <v>0</v>
      </c>
      <c r="E21" s="28" t="s">
        <v>251</v>
      </c>
      <c r="F21" s="28">
        <f>IF(D13&lt;&gt;0,IF(AND(C24/D13*100&gt;50,C24/D13*100&lt;=75),1,0),0)</f>
        <v>0</v>
      </c>
      <c r="G21" s="30">
        <v>0.1</v>
      </c>
    </row>
    <row r="22" spans="1:8" ht="22.5" x14ac:dyDescent="0.2">
      <c r="A22" s="90" t="s">
        <v>69</v>
      </c>
      <c r="B22" s="27" t="s">
        <v>70</v>
      </c>
      <c r="C22" s="28">
        <f>'Residenza e Terziario'!AS72+'Residenza e Terziario'!AY72</f>
        <v>0</v>
      </c>
      <c r="E22" s="28" t="s">
        <v>252</v>
      </c>
      <c r="F22" s="28">
        <f>IF(D13&lt;&gt;0,IF(AND(C24/D13*100&gt;75,C24/D13*100&lt;=100),1,0),0)</f>
        <v>0</v>
      </c>
      <c r="G22" s="30">
        <v>0.2</v>
      </c>
    </row>
    <row r="23" spans="1:8" x14ac:dyDescent="0.2">
      <c r="A23" s="90" t="s">
        <v>71</v>
      </c>
      <c r="B23" s="27" t="s">
        <v>72</v>
      </c>
      <c r="C23" s="28">
        <f>'Residenza e Terziario'!AT72+'Residenza e Terziario'!AZ72</f>
        <v>0</v>
      </c>
      <c r="E23" s="28" t="s">
        <v>73</v>
      </c>
      <c r="F23" s="28">
        <f>IF(D13&lt;&gt;0,IF(C24/D13*100&gt;100,1,0),0)</f>
        <v>0</v>
      </c>
      <c r="G23" s="30">
        <v>0.3</v>
      </c>
    </row>
    <row r="24" spans="1:8" ht="15.75" x14ac:dyDescent="0.3">
      <c r="B24" s="6" t="s">
        <v>10</v>
      </c>
      <c r="C24" s="31">
        <f>SUM(C18:C23)</f>
        <v>0</v>
      </c>
      <c r="G24" s="6" t="s">
        <v>74</v>
      </c>
      <c r="H24" s="32">
        <f>F20*G20+F21*G21+F22*G22+F23*G23</f>
        <v>0</v>
      </c>
    </row>
    <row r="26" spans="1:8" x14ac:dyDescent="0.2">
      <c r="B26" s="33" t="s">
        <v>75</v>
      </c>
      <c r="C26" s="8">
        <f>IF(D13&lt;&gt;0,C24/D13*100,0)</f>
        <v>0</v>
      </c>
    </row>
    <row r="29" spans="1:8" x14ac:dyDescent="0.2">
      <c r="B29" s="7" t="s">
        <v>76</v>
      </c>
      <c r="C29" s="34"/>
      <c r="D29" s="34"/>
      <c r="E29" s="34"/>
      <c r="F29" s="35"/>
      <c r="G29" s="36"/>
    </row>
    <row r="30" spans="1:8" x14ac:dyDescent="0.2">
      <c r="B30" s="192" t="s">
        <v>77</v>
      </c>
      <c r="C30" s="192"/>
      <c r="D30" s="192"/>
      <c r="E30" s="192"/>
      <c r="F30" s="10" t="s">
        <v>78</v>
      </c>
      <c r="G30" s="8" t="s">
        <v>63</v>
      </c>
    </row>
    <row r="31" spans="1:8" ht="27" customHeight="1" x14ac:dyDescent="0.25">
      <c r="A31" s="7">
        <v>1</v>
      </c>
      <c r="B31" s="190" t="s">
        <v>79</v>
      </c>
      <c r="C31" s="190"/>
      <c r="D31" s="190"/>
      <c r="E31" s="190"/>
      <c r="F31" s="152" t="b">
        <v>0</v>
      </c>
      <c r="G31" s="37">
        <v>0.1</v>
      </c>
    </row>
    <row r="32" spans="1:8" ht="25.5" customHeight="1" x14ac:dyDescent="0.25">
      <c r="A32" s="7">
        <v>2</v>
      </c>
      <c r="B32" s="190" t="s">
        <v>80</v>
      </c>
      <c r="C32" s="190"/>
      <c r="D32" s="190"/>
      <c r="E32" s="190"/>
      <c r="F32" s="152" t="b">
        <v>0</v>
      </c>
      <c r="G32" s="37">
        <v>0.1</v>
      </c>
    </row>
    <row r="33" spans="1:8" ht="40.5" customHeight="1" x14ac:dyDescent="0.25">
      <c r="A33" s="7">
        <v>3</v>
      </c>
      <c r="B33" s="190" t="s">
        <v>81</v>
      </c>
      <c r="C33" s="190"/>
      <c r="D33" s="190"/>
      <c r="E33" s="190"/>
      <c r="F33" s="152" t="b">
        <v>0</v>
      </c>
      <c r="G33" s="37">
        <v>0.1</v>
      </c>
    </row>
    <row r="34" spans="1:8" ht="25.5" customHeight="1" x14ac:dyDescent="0.25">
      <c r="A34" s="7">
        <v>4</v>
      </c>
      <c r="B34" s="190" t="s">
        <v>82</v>
      </c>
      <c r="C34" s="190"/>
      <c r="D34" s="190"/>
      <c r="E34" s="190"/>
      <c r="F34" s="152" t="b">
        <v>0</v>
      </c>
      <c r="G34" s="37">
        <v>0.1</v>
      </c>
    </row>
    <row r="35" spans="1:8" ht="28.5" customHeight="1" x14ac:dyDescent="0.25">
      <c r="A35" s="7">
        <v>5</v>
      </c>
      <c r="B35" s="190" t="s">
        <v>83</v>
      </c>
      <c r="C35" s="190"/>
      <c r="D35" s="190"/>
      <c r="E35" s="190"/>
      <c r="F35" s="152" t="b">
        <f>FALSE</f>
        <v>0</v>
      </c>
      <c r="G35" s="37">
        <v>0.1</v>
      </c>
    </row>
    <row r="36" spans="1:8" ht="15.75" x14ac:dyDescent="0.3">
      <c r="G36" s="6" t="s">
        <v>84</v>
      </c>
      <c r="H36" s="32">
        <f>F31*G31+F32*G32+F33*G33+F34*G34+F35*G35</f>
        <v>0</v>
      </c>
    </row>
    <row r="38" spans="1:8" x14ac:dyDescent="0.2">
      <c r="G38" s="6" t="s">
        <v>85</v>
      </c>
      <c r="H38" s="120">
        <f>H13+H24+H36</f>
        <v>0</v>
      </c>
    </row>
    <row r="39" spans="1:8" x14ac:dyDescent="0.2">
      <c r="G39" s="6"/>
      <c r="H39" s="38"/>
    </row>
    <row r="40" spans="1:8" ht="25.5" customHeight="1" x14ac:dyDescent="0.2">
      <c r="B40" s="191" t="s">
        <v>86</v>
      </c>
      <c r="C40" s="191"/>
      <c r="D40" s="191"/>
      <c r="F40" s="190" t="s">
        <v>87</v>
      </c>
      <c r="G40" s="190"/>
    </row>
    <row r="41" spans="1:8" x14ac:dyDescent="0.2">
      <c r="B41" s="25" t="s">
        <v>88</v>
      </c>
      <c r="C41" s="25" t="s">
        <v>89</v>
      </c>
      <c r="D41" s="25" t="s">
        <v>90</v>
      </c>
      <c r="F41" s="8" t="s">
        <v>91</v>
      </c>
      <c r="G41" s="26" t="s">
        <v>92</v>
      </c>
    </row>
    <row r="42" spans="1:8" ht="22.5" x14ac:dyDescent="0.2">
      <c r="A42">
        <v>1</v>
      </c>
      <c r="B42" s="28" t="s">
        <v>93</v>
      </c>
      <c r="C42" s="39" t="s">
        <v>94</v>
      </c>
      <c r="D42" s="28">
        <f>D13</f>
        <v>0</v>
      </c>
      <c r="F42" s="8" t="s">
        <v>85</v>
      </c>
      <c r="G42" s="26">
        <v>0</v>
      </c>
      <c r="H42" s="40">
        <f>IF(H38&lt;5%,1,0)</f>
        <v>1</v>
      </c>
    </row>
    <row r="43" spans="1:8" ht="22.5" x14ac:dyDescent="0.2">
      <c r="A43">
        <v>2</v>
      </c>
      <c r="B43" s="28" t="s">
        <v>95</v>
      </c>
      <c r="C43" s="39" t="s">
        <v>96</v>
      </c>
      <c r="D43" s="28">
        <f>C24</f>
        <v>0</v>
      </c>
      <c r="F43" s="8" t="s">
        <v>97</v>
      </c>
      <c r="G43" s="26">
        <v>0.05</v>
      </c>
      <c r="H43" s="40">
        <f>IF(AND(H38&gt;=5%,H38&lt;10%),1,0)</f>
        <v>0</v>
      </c>
    </row>
    <row r="44" spans="1:8" ht="22.5" x14ac:dyDescent="0.2">
      <c r="A44">
        <v>3</v>
      </c>
      <c r="B44" s="28" t="s">
        <v>98</v>
      </c>
      <c r="C44" s="39" t="s">
        <v>99</v>
      </c>
      <c r="D44" s="28">
        <f>D43*60%</f>
        <v>0</v>
      </c>
      <c r="F44" s="8" t="s">
        <v>100</v>
      </c>
      <c r="G44" s="26">
        <v>0.1</v>
      </c>
      <c r="H44" s="40">
        <f>IF(AND(H38&gt;=10%,H38&lt;15%),1,0)</f>
        <v>0</v>
      </c>
    </row>
    <row r="45" spans="1:8" ht="22.5" x14ac:dyDescent="0.2">
      <c r="A45">
        <v>4</v>
      </c>
      <c r="B45" s="28" t="s">
        <v>101</v>
      </c>
      <c r="C45" s="39" t="s">
        <v>102</v>
      </c>
      <c r="D45" s="28">
        <f>D42+D44</f>
        <v>0</v>
      </c>
      <c r="F45" s="8" t="s">
        <v>103</v>
      </c>
      <c r="G45" s="26">
        <v>0.15</v>
      </c>
      <c r="H45" s="40">
        <f>IF(AND(H38&gt;=15%,H38&lt;20%),1,0)</f>
        <v>0</v>
      </c>
    </row>
    <row r="46" spans="1:8" x14ac:dyDescent="0.2">
      <c r="F46" s="8" t="s">
        <v>104</v>
      </c>
      <c r="G46" s="26">
        <v>0.2</v>
      </c>
      <c r="H46" s="40">
        <f>IF(AND(H38&gt;=20%,H38&lt;25%),1,0)</f>
        <v>0</v>
      </c>
    </row>
    <row r="47" spans="1:8" x14ac:dyDescent="0.2">
      <c r="F47" s="8" t="s">
        <v>105</v>
      </c>
      <c r="G47" s="26">
        <v>0.25</v>
      </c>
      <c r="H47" s="40">
        <f>IF(AND(H38&gt;=25%,H38&lt;30%),1,0)</f>
        <v>0</v>
      </c>
    </row>
    <row r="48" spans="1:8" ht="25.5" customHeight="1" x14ac:dyDescent="0.2">
      <c r="B48" s="191" t="s">
        <v>106</v>
      </c>
      <c r="C48" s="191"/>
      <c r="D48" s="191"/>
      <c r="F48" s="8" t="s">
        <v>107</v>
      </c>
      <c r="G48" s="26">
        <v>0.3</v>
      </c>
      <c r="H48" s="40">
        <f>IF(AND(H38&gt;=30%,H38&lt;35%),1,0)</f>
        <v>0</v>
      </c>
    </row>
    <row r="49" spans="1:9" x14ac:dyDescent="0.2">
      <c r="B49" s="25" t="s">
        <v>88</v>
      </c>
      <c r="C49" s="25" t="s">
        <v>89</v>
      </c>
      <c r="D49" s="25" t="s">
        <v>90</v>
      </c>
      <c r="F49" s="8" t="s">
        <v>108</v>
      </c>
      <c r="G49" s="26">
        <v>0.35</v>
      </c>
      <c r="H49" s="40">
        <f>IF(AND(H38&gt;=35%,H38&lt;40%),1,0)</f>
        <v>0</v>
      </c>
    </row>
    <row r="50" spans="1:9" ht="22.5" x14ac:dyDescent="0.2">
      <c r="A50">
        <v>1</v>
      </c>
      <c r="B50" s="28" t="s">
        <v>109</v>
      </c>
      <c r="C50" s="39" t="s">
        <v>96</v>
      </c>
      <c r="D50" s="28">
        <f>'Residenza e Terziario'!L138+'Residenza e Terziario'!M138</f>
        <v>0</v>
      </c>
      <c r="F50" s="8" t="s">
        <v>110</v>
      </c>
      <c r="G50" s="26">
        <v>0.4</v>
      </c>
      <c r="H50" s="40">
        <f>IF(AND(H38&gt;=40%,H38&lt;45%),1,0)</f>
        <v>0</v>
      </c>
    </row>
    <row r="51" spans="1:9" ht="22.5" x14ac:dyDescent="0.2">
      <c r="A51">
        <v>2</v>
      </c>
      <c r="B51" s="28" t="s">
        <v>111</v>
      </c>
      <c r="C51" s="39" t="s">
        <v>112</v>
      </c>
      <c r="D51" s="28">
        <f>'Residenza e Terziario'!P138+'Residenza e Terziario'!Q138</f>
        <v>0</v>
      </c>
      <c r="F51" s="8" t="s">
        <v>113</v>
      </c>
      <c r="G51" s="26">
        <v>0.45</v>
      </c>
      <c r="H51" s="40">
        <f>IF(AND(H38&gt;=45%,H38&lt;=50%),1,0)</f>
        <v>0</v>
      </c>
    </row>
    <row r="52" spans="1:9" ht="22.5" x14ac:dyDescent="0.2">
      <c r="A52">
        <v>3</v>
      </c>
      <c r="B52" s="28" t="s">
        <v>114</v>
      </c>
      <c r="C52" s="39" t="s">
        <v>99</v>
      </c>
      <c r="D52" s="28">
        <f>D51*60%</f>
        <v>0</v>
      </c>
      <c r="F52" s="8" t="s">
        <v>115</v>
      </c>
      <c r="G52" s="26">
        <v>0.5</v>
      </c>
      <c r="H52" s="40">
        <f>IF(H38&gt;50%,1,0)</f>
        <v>0</v>
      </c>
    </row>
    <row r="53" spans="1:9" ht="25.5" x14ac:dyDescent="0.2">
      <c r="A53">
        <v>4</v>
      </c>
      <c r="B53" s="28" t="s">
        <v>116</v>
      </c>
      <c r="C53" s="39" t="s">
        <v>102</v>
      </c>
      <c r="D53" s="28">
        <f>D50+D52</f>
        <v>0</v>
      </c>
      <c r="G53" s="41" t="s">
        <v>117</v>
      </c>
      <c r="H53" s="37">
        <f>G42*H42+G43*H43+G44*H44+G45*H45+G46*H46+G47*H47+G48*H48+G49*H49+G50*H50+G51*H51+G52*H52</f>
        <v>0</v>
      </c>
    </row>
    <row r="56" spans="1:9" x14ac:dyDescent="0.2">
      <c r="B56" s="189" t="s">
        <v>87</v>
      </c>
      <c r="C56" s="189"/>
      <c r="D56" s="189"/>
      <c r="E56" s="189"/>
      <c r="F56" s="189"/>
      <c r="G56" s="189"/>
    </row>
    <row r="58" spans="1:9" ht="15" x14ac:dyDescent="0.25">
      <c r="A58" s="90" t="s">
        <v>118</v>
      </c>
      <c r="B58" t="s">
        <v>290</v>
      </c>
      <c r="G58" s="42">
        <f>IF('Residenza e Terziario'!E145=Dati!C4,356,594)</f>
        <v>594</v>
      </c>
    </row>
    <row r="59" spans="1:9" ht="15" x14ac:dyDescent="0.25">
      <c r="A59" s="90"/>
      <c r="B59" s="2" t="s">
        <v>119</v>
      </c>
      <c r="G59" s="42">
        <f>G58*G63</f>
        <v>29.700000000000003</v>
      </c>
      <c r="I59" s="43"/>
    </row>
    <row r="60" spans="1:9" ht="15" x14ac:dyDescent="0.25">
      <c r="A60" s="90" t="s">
        <v>120</v>
      </c>
      <c r="B60" s="2" t="s">
        <v>121</v>
      </c>
      <c r="G60" s="42">
        <f>G58*(1+H53)</f>
        <v>594</v>
      </c>
    </row>
    <row r="61" spans="1:9" ht="15" x14ac:dyDescent="0.25">
      <c r="A61" s="90"/>
      <c r="B61" s="2" t="s">
        <v>122</v>
      </c>
      <c r="G61" s="42">
        <f>G59*(1+H53)</f>
        <v>29.700000000000003</v>
      </c>
      <c r="I61" s="44"/>
    </row>
    <row r="62" spans="1:9" ht="15" x14ac:dyDescent="0.25">
      <c r="A62" s="90" t="s">
        <v>123</v>
      </c>
      <c r="B62" s="2" t="s">
        <v>124</v>
      </c>
      <c r="G62" s="23">
        <f>(D45+D53)*G60</f>
        <v>0</v>
      </c>
      <c r="I62" s="43"/>
    </row>
    <row r="63" spans="1:9" ht="15" x14ac:dyDescent="0.25">
      <c r="A63" s="6" t="s">
        <v>125</v>
      </c>
      <c r="B63" s="2" t="s">
        <v>126</v>
      </c>
      <c r="G63" s="45">
        <v>0.05</v>
      </c>
      <c r="I63" s="46"/>
    </row>
    <row r="64" spans="1:9" ht="15" x14ac:dyDescent="0.25">
      <c r="A64" s="6" t="s">
        <v>127</v>
      </c>
      <c r="B64" t="s">
        <v>235</v>
      </c>
      <c r="G64" s="45">
        <v>0.1</v>
      </c>
      <c r="I64" s="46"/>
    </row>
    <row r="65" spans="2:8" ht="15" x14ac:dyDescent="0.25">
      <c r="B65" s="2" t="s">
        <v>328</v>
      </c>
      <c r="E65" s="159"/>
      <c r="F65" s="10" t="s">
        <v>129</v>
      </c>
      <c r="G65" s="23">
        <f>IF(E65="",G61*D45,E65*G63)</f>
        <v>0</v>
      </c>
      <c r="H65" s="160" t="s">
        <v>330</v>
      </c>
    </row>
    <row r="66" spans="2:8" ht="15" x14ac:dyDescent="0.25">
      <c r="B66" s="2" t="s">
        <v>329</v>
      </c>
      <c r="E66" s="159"/>
      <c r="F66" s="10" t="s">
        <v>130</v>
      </c>
      <c r="G66" s="23">
        <f>IF(E66="",D53*G58*G64,E66*G64)</f>
        <v>0</v>
      </c>
      <c r="H66" s="160" t="s">
        <v>331</v>
      </c>
    </row>
    <row r="67" spans="2:8" ht="15" x14ac:dyDescent="0.25">
      <c r="B67" s="2" t="s">
        <v>128</v>
      </c>
      <c r="F67" s="47" t="s">
        <v>131</v>
      </c>
      <c r="G67" s="48">
        <f>SUM(G65:G66)</f>
        <v>0</v>
      </c>
    </row>
  </sheetData>
  <sheetProtection algorithmName="SHA-512" hashValue="wa+Z5PUoQvwngLa4ZUq86tYVdgn8gqQQxwEppeuXgAGB1cKO4u/cZFlybTqFa//+uoHVU/OKGpagvMST70D3bQ==" saltValue="ZHQaio2WJtUS+T0Kiv45Yw==" spinCount="100000" sheet="1" objects="1" scenarios="1" selectLockedCells="1"/>
  <mergeCells count="16">
    <mergeCell ref="C3:D3"/>
    <mergeCell ref="F3:H3"/>
    <mergeCell ref="A1:H1"/>
    <mergeCell ref="B56:G56"/>
    <mergeCell ref="B33:E33"/>
    <mergeCell ref="B34:E34"/>
    <mergeCell ref="B35:E35"/>
    <mergeCell ref="B40:D40"/>
    <mergeCell ref="F40:G40"/>
    <mergeCell ref="B48:D48"/>
    <mergeCell ref="B31:E31"/>
    <mergeCell ref="B32:E32"/>
    <mergeCell ref="B6:G6"/>
    <mergeCell ref="B16:D17"/>
    <mergeCell ref="E18:G18"/>
    <mergeCell ref="B30:E30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2" firstPageNumber="0" fitToHeight="2" orientation="portrait" horizontalDpi="300" verticalDpi="300" r:id="rId1"/>
  <headerFooter alignWithMargins="0">
    <oddFooter>&amp;C&amp;P/&amp;N</oddFooter>
  </headerFooter>
  <rowBreaks count="1" manualBreakCount="1">
    <brk id="38" max="7" man="1"/>
  </rowBreaks>
  <ignoredErrors>
    <ignoredError sqref="F3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asella di controllo 1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30</xdr:row>
                    <xdr:rowOff>9525</xdr:rowOff>
                  </from>
                  <to>
                    <xdr:col>5</xdr:col>
                    <xdr:colOff>1028700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asella di controllo 2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31</xdr:row>
                    <xdr:rowOff>28575</xdr:rowOff>
                  </from>
                  <to>
                    <xdr:col>5</xdr:col>
                    <xdr:colOff>1028700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asella di controllo 3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32</xdr:row>
                    <xdr:rowOff>9525</xdr:rowOff>
                  </from>
                  <to>
                    <xdr:col>5</xdr:col>
                    <xdr:colOff>1028700</xdr:colOff>
                    <xdr:row>32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asella di controllo 4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9525</xdr:rowOff>
                  </from>
                  <to>
                    <xdr:col>5</xdr:col>
                    <xdr:colOff>1038225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asella di controllo 5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34</xdr:row>
                    <xdr:rowOff>9525</xdr:rowOff>
                  </from>
                  <to>
                    <xdr:col>5</xdr:col>
                    <xdr:colOff>1038225</xdr:colOff>
                    <xdr:row>34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topLeftCell="A8" zoomScaleNormal="100" zoomScaleSheetLayoutView="100" workbookViewId="0">
      <selection activeCell="C8" sqref="C8"/>
    </sheetView>
  </sheetViews>
  <sheetFormatPr defaultRowHeight="12.75" x14ac:dyDescent="0.2"/>
  <cols>
    <col min="1" max="1" width="4.7109375" customWidth="1"/>
    <col min="2" max="7" width="15.7109375" customWidth="1"/>
    <col min="8" max="8" width="8.7109375" customWidth="1"/>
    <col min="9" max="9" width="12.85546875" customWidth="1"/>
  </cols>
  <sheetData>
    <row r="1" spans="1:21" ht="25.5" customHeight="1" x14ac:dyDescent="0.2">
      <c r="A1" s="186" t="s">
        <v>289</v>
      </c>
      <c r="B1" s="187"/>
      <c r="C1" s="187"/>
      <c r="D1" s="187"/>
      <c r="E1" s="187"/>
      <c r="F1" s="187"/>
      <c r="G1" s="187"/>
      <c r="H1" s="188"/>
    </row>
    <row r="3" spans="1:21" ht="15" x14ac:dyDescent="0.25">
      <c r="A3" s="2"/>
      <c r="B3" s="90" t="s">
        <v>246</v>
      </c>
      <c r="C3" s="183">
        <f>'Residenza e Terziario'!C5</f>
        <v>0</v>
      </c>
      <c r="D3" s="185"/>
      <c r="E3" s="90" t="s">
        <v>245</v>
      </c>
      <c r="F3" s="183">
        <f>'Residenza e Terziario'!H5</f>
        <v>0</v>
      </c>
      <c r="G3" s="184"/>
      <c r="H3" s="185"/>
      <c r="J3" s="3"/>
      <c r="K3" s="3"/>
      <c r="L3" s="3"/>
      <c r="M3" s="3"/>
      <c r="N3" s="3"/>
      <c r="O3" s="3"/>
      <c r="P3" s="2"/>
      <c r="Q3" s="3"/>
      <c r="R3" s="1"/>
      <c r="S3" s="1"/>
      <c r="T3" s="1"/>
      <c r="U3" s="1"/>
    </row>
    <row r="4" spans="1:21" ht="15" x14ac:dyDescent="0.25">
      <c r="A4" s="2"/>
      <c r="B4" s="90" t="s">
        <v>247</v>
      </c>
      <c r="C4" s="116">
        <f>'Residenza e Terziario'!C6</f>
        <v>0</v>
      </c>
      <c r="E4" s="90" t="s">
        <v>244</v>
      </c>
      <c r="F4" s="116">
        <f>'Residenza e Terziario'!E6</f>
        <v>0</v>
      </c>
      <c r="G4" s="3"/>
      <c r="H4" s="3"/>
      <c r="I4" s="3"/>
      <c r="J4" s="2"/>
      <c r="K4" s="3"/>
      <c r="L4" s="3"/>
      <c r="M4" s="3"/>
      <c r="N4" s="3"/>
      <c r="O4" s="3"/>
      <c r="P4" s="2"/>
      <c r="Q4" s="3"/>
      <c r="R4" s="1"/>
      <c r="S4" s="1"/>
      <c r="T4" s="1"/>
      <c r="U4" s="1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2.75" customHeight="1" x14ac:dyDescent="0.2">
      <c r="B6" s="189" t="s">
        <v>45</v>
      </c>
      <c r="C6" s="189"/>
      <c r="D6" s="189"/>
      <c r="E6" s="189"/>
      <c r="F6" s="189"/>
      <c r="G6" s="189"/>
    </row>
    <row r="7" spans="1:21" s="24" customFormat="1" ht="25.5" customHeight="1" x14ac:dyDescent="0.2">
      <c r="B7" s="25" t="s">
        <v>46</v>
      </c>
      <c r="C7" s="25" t="s">
        <v>47</v>
      </c>
      <c r="D7" s="25" t="s">
        <v>48</v>
      </c>
      <c r="E7" s="25" t="s">
        <v>49</v>
      </c>
      <c r="F7" s="25" t="s">
        <v>50</v>
      </c>
      <c r="G7" s="25"/>
    </row>
    <row r="8" spans="1:21" ht="15" x14ac:dyDescent="0.25">
      <c r="B8" s="8" t="s">
        <v>12</v>
      </c>
      <c r="C8" s="101"/>
      <c r="D8" s="8">
        <f>'Residenza e Terziario'!AD72</f>
        <v>0</v>
      </c>
      <c r="E8" s="8">
        <f>IF($D$13&lt;&gt;0,D8/$D$13,0)</f>
        <v>0</v>
      </c>
      <c r="F8" s="26">
        <v>0</v>
      </c>
      <c r="G8" s="119">
        <f>E8*F8</f>
        <v>0</v>
      </c>
    </row>
    <row r="9" spans="1:21" ht="15" x14ac:dyDescent="0.25">
      <c r="B9" s="8" t="s">
        <v>51</v>
      </c>
      <c r="C9" s="101"/>
      <c r="D9" s="8">
        <f>'Residenza e Terziario'!AE72</f>
        <v>0</v>
      </c>
      <c r="E9" s="8">
        <f>IF($D$13&lt;&gt;0,D9/$D$13,0)</f>
        <v>0</v>
      </c>
      <c r="F9" s="26">
        <v>0.05</v>
      </c>
      <c r="G9" s="119">
        <f>E9*F9</f>
        <v>0</v>
      </c>
    </row>
    <row r="10" spans="1:21" ht="15" x14ac:dyDescent="0.25">
      <c r="B10" s="8" t="s">
        <v>52</v>
      </c>
      <c r="C10" s="158"/>
      <c r="D10" s="8">
        <f>'Residenza e Terziario'!AF72</f>
        <v>0</v>
      </c>
      <c r="E10" s="8">
        <f>IF($D$13&lt;&gt;0,D10/$D$13,0)</f>
        <v>0</v>
      </c>
      <c r="F10" s="26">
        <v>0.15</v>
      </c>
      <c r="G10" s="119">
        <f>E10*F10</f>
        <v>0</v>
      </c>
    </row>
    <row r="11" spans="1:21" ht="15" x14ac:dyDescent="0.25">
      <c r="B11" s="8" t="s">
        <v>53</v>
      </c>
      <c r="C11" s="101"/>
      <c r="D11" s="8">
        <f>'Residenza e Terziario'!AG72</f>
        <v>0</v>
      </c>
      <c r="E11" s="8">
        <f>IF($D$13&lt;&gt;0,D11/$D$13,0)</f>
        <v>0</v>
      </c>
      <c r="F11" s="26">
        <v>0.3</v>
      </c>
      <c r="G11" s="119">
        <f>E11*F11</f>
        <v>0</v>
      </c>
    </row>
    <row r="12" spans="1:21" ht="15" x14ac:dyDescent="0.25">
      <c r="B12" s="8" t="s">
        <v>16</v>
      </c>
      <c r="C12" s="101"/>
      <c r="D12" s="8">
        <f>'Residenza e Terziario'!AH72</f>
        <v>0</v>
      </c>
      <c r="E12" s="8">
        <f>IF($D$13&lt;&gt;0,D12/$D$13,0)</f>
        <v>0</v>
      </c>
      <c r="F12" s="26">
        <v>0.5</v>
      </c>
      <c r="G12" s="119">
        <f>E12*F12</f>
        <v>0</v>
      </c>
    </row>
    <row r="13" spans="1:21" ht="15.75" x14ac:dyDescent="0.3">
      <c r="C13" s="6" t="s">
        <v>11</v>
      </c>
      <c r="D13" s="8">
        <f>SUM(D8:D12)</f>
        <v>0</v>
      </c>
      <c r="G13" s="6" t="s">
        <v>54</v>
      </c>
      <c r="H13" s="119">
        <f>SUM(G8:G12)</f>
        <v>0</v>
      </c>
    </row>
    <row r="16" spans="1:21" ht="12.75" customHeight="1" x14ac:dyDescent="0.2">
      <c r="B16" s="190" t="s">
        <v>55</v>
      </c>
      <c r="C16" s="190"/>
      <c r="D16" s="190"/>
    </row>
    <row r="17" spans="1:8" x14ac:dyDescent="0.2">
      <c r="B17" s="190"/>
      <c r="C17" s="190"/>
      <c r="D17" s="190"/>
    </row>
    <row r="18" spans="1:8" s="24" customFormat="1" ht="25.5" customHeight="1" x14ac:dyDescent="0.2">
      <c r="B18" s="25" t="s">
        <v>56</v>
      </c>
      <c r="C18" s="25" t="s">
        <v>57</v>
      </c>
      <c r="E18" s="190" t="s">
        <v>58</v>
      </c>
      <c r="F18" s="190"/>
      <c r="G18" s="190"/>
    </row>
    <row r="19" spans="1:8" ht="78.75" x14ac:dyDescent="0.2">
      <c r="A19" s="90" t="s">
        <v>59</v>
      </c>
      <c r="B19" s="27" t="s">
        <v>60</v>
      </c>
      <c r="C19" s="28">
        <f>'Residenza e Terziario'!BB72</f>
        <v>0</v>
      </c>
      <c r="E19" s="25" t="s">
        <v>61</v>
      </c>
      <c r="F19" s="29" t="s">
        <v>62</v>
      </c>
      <c r="G19" s="25" t="s">
        <v>63</v>
      </c>
    </row>
    <row r="20" spans="1:8" ht="22.5" x14ac:dyDescent="0.2">
      <c r="A20" s="90" t="s">
        <v>64</v>
      </c>
      <c r="B20" s="27" t="s">
        <v>65</v>
      </c>
      <c r="C20" s="28">
        <f>'Residenza e Terziario'!BC72</f>
        <v>0</v>
      </c>
      <c r="E20" s="28" t="s">
        <v>66</v>
      </c>
      <c r="F20" s="28">
        <f>IF(D13&lt;&gt;0,IF(C24/D13*100&lt;=50,1,0),0)</f>
        <v>0</v>
      </c>
      <c r="G20" s="30">
        <v>0</v>
      </c>
    </row>
    <row r="21" spans="1:8" x14ac:dyDescent="0.2">
      <c r="A21" s="90" t="s">
        <v>67</v>
      </c>
      <c r="B21" s="27" t="s">
        <v>68</v>
      </c>
      <c r="C21" s="28">
        <f>'Residenza e Terziario'!BD72</f>
        <v>0</v>
      </c>
      <c r="E21" s="28" t="s">
        <v>251</v>
      </c>
      <c r="F21" s="28">
        <f>IF(D13&lt;&gt;0,IF(AND(C24/D13*100&gt;50,C24/D13*100&lt;=75),1,0),0)</f>
        <v>0</v>
      </c>
      <c r="G21" s="30">
        <v>0.1</v>
      </c>
    </row>
    <row r="22" spans="1:8" ht="22.5" x14ac:dyDescent="0.2">
      <c r="A22" s="90" t="s">
        <v>69</v>
      </c>
      <c r="B22" s="27" t="s">
        <v>70</v>
      </c>
      <c r="C22" s="28">
        <f>'Residenza e Terziario'!BE72</f>
        <v>0</v>
      </c>
      <c r="E22" s="28" t="s">
        <v>252</v>
      </c>
      <c r="F22" s="28">
        <f>IF(D13&lt;&gt;0,IF(AND(C24/D13*100&gt;75,C24/D13*100&lt;=100),1,0),0)</f>
        <v>0</v>
      </c>
      <c r="G22" s="30">
        <v>0.2</v>
      </c>
    </row>
    <row r="23" spans="1:8" x14ac:dyDescent="0.2">
      <c r="A23" s="90" t="s">
        <v>71</v>
      </c>
      <c r="B23" s="27" t="s">
        <v>72</v>
      </c>
      <c r="C23" s="28">
        <f>'Residenza e Terziario'!BF72</f>
        <v>0</v>
      </c>
      <c r="E23" s="28" t="s">
        <v>73</v>
      </c>
      <c r="F23" s="28">
        <f>IF(D13&lt;&gt;0,IF(C24/D13*100&gt;100,1,0),0)</f>
        <v>0</v>
      </c>
      <c r="G23" s="30">
        <v>0.3</v>
      </c>
    </row>
    <row r="24" spans="1:8" ht="15.75" x14ac:dyDescent="0.3">
      <c r="B24" s="6" t="s">
        <v>10</v>
      </c>
      <c r="C24" s="31">
        <f>SUM(C18:C23)</f>
        <v>0</v>
      </c>
      <c r="G24" s="6" t="s">
        <v>74</v>
      </c>
      <c r="H24" s="32">
        <f>F20*G20+F21*G21+F22*G22+F23*G23</f>
        <v>0</v>
      </c>
    </row>
    <row r="26" spans="1:8" x14ac:dyDescent="0.2">
      <c r="B26" s="33" t="s">
        <v>75</v>
      </c>
      <c r="C26" s="8">
        <f>IF(D13&lt;&gt;0,C24/D13*100,0)</f>
        <v>0</v>
      </c>
    </row>
    <row r="29" spans="1:8" x14ac:dyDescent="0.2">
      <c r="B29" s="153" t="s">
        <v>315</v>
      </c>
      <c r="C29" s="34"/>
      <c r="D29" s="34"/>
      <c r="E29" s="34"/>
      <c r="F29" s="35"/>
      <c r="G29" s="36"/>
    </row>
    <row r="30" spans="1:8" x14ac:dyDescent="0.2">
      <c r="B30" s="192" t="s">
        <v>77</v>
      </c>
      <c r="C30" s="192"/>
      <c r="D30" s="192"/>
      <c r="E30" s="192"/>
      <c r="F30" s="10" t="s">
        <v>78</v>
      </c>
      <c r="G30" s="8" t="s">
        <v>63</v>
      </c>
    </row>
    <row r="31" spans="1:8" ht="27" customHeight="1" x14ac:dyDescent="0.25">
      <c r="A31" s="7">
        <v>1</v>
      </c>
      <c r="B31" s="190" t="s">
        <v>79</v>
      </c>
      <c r="C31" s="190"/>
      <c r="D31" s="190"/>
      <c r="E31" s="190"/>
      <c r="F31" s="102" t="b">
        <v>0</v>
      </c>
      <c r="G31" s="37">
        <v>0.1</v>
      </c>
    </row>
    <row r="32" spans="1:8" ht="25.5" customHeight="1" x14ac:dyDescent="0.25">
      <c r="A32" s="7">
        <v>2</v>
      </c>
      <c r="B32" s="190" t="s">
        <v>80</v>
      </c>
      <c r="C32" s="190"/>
      <c r="D32" s="190"/>
      <c r="E32" s="190"/>
      <c r="F32" s="102" t="b">
        <v>0</v>
      </c>
      <c r="G32" s="37">
        <v>0.1</v>
      </c>
    </row>
    <row r="33" spans="1:8" ht="40.5" customHeight="1" x14ac:dyDescent="0.25">
      <c r="A33" s="7">
        <v>3</v>
      </c>
      <c r="B33" s="190" t="s">
        <v>81</v>
      </c>
      <c r="C33" s="190"/>
      <c r="D33" s="190"/>
      <c r="E33" s="190"/>
      <c r="F33" s="102" t="b">
        <v>0</v>
      </c>
      <c r="G33" s="37">
        <v>0.1</v>
      </c>
    </row>
    <row r="34" spans="1:8" ht="25.5" customHeight="1" x14ac:dyDescent="0.25">
      <c r="A34" s="7">
        <v>4</v>
      </c>
      <c r="B34" s="190" t="s">
        <v>82</v>
      </c>
      <c r="C34" s="190"/>
      <c r="D34" s="190"/>
      <c r="E34" s="190"/>
      <c r="F34" s="102" t="b">
        <f>FALSE</f>
        <v>0</v>
      </c>
      <c r="G34" s="37">
        <v>0.1</v>
      </c>
    </row>
    <row r="35" spans="1:8" ht="28.5" customHeight="1" x14ac:dyDescent="0.25">
      <c r="A35" s="7">
        <v>5</v>
      </c>
      <c r="B35" s="190" t="s">
        <v>83</v>
      </c>
      <c r="C35" s="190"/>
      <c r="D35" s="190"/>
      <c r="E35" s="190"/>
      <c r="F35" s="102" t="b">
        <f>FALSE</f>
        <v>0</v>
      </c>
      <c r="G35" s="37">
        <v>0.1</v>
      </c>
    </row>
    <row r="36" spans="1:8" ht="15.75" x14ac:dyDescent="0.3">
      <c r="G36" s="6" t="s">
        <v>84</v>
      </c>
      <c r="H36" s="32">
        <f>F31*G31+F32*G32+F33*G33+F34*G34+F35*G35</f>
        <v>0</v>
      </c>
    </row>
    <row r="38" spans="1:8" x14ac:dyDescent="0.2">
      <c r="G38" s="6" t="s">
        <v>85</v>
      </c>
      <c r="H38" s="120">
        <f>H13+H24+H36</f>
        <v>0</v>
      </c>
    </row>
    <row r="39" spans="1:8" x14ac:dyDescent="0.2">
      <c r="G39" s="6"/>
      <c r="H39" s="38"/>
    </row>
    <row r="40" spans="1:8" ht="25.5" customHeight="1" x14ac:dyDescent="0.2">
      <c r="B40" s="191" t="s">
        <v>86</v>
      </c>
      <c r="C40" s="191"/>
      <c r="D40" s="191"/>
      <c r="F40" s="190" t="s">
        <v>87</v>
      </c>
      <c r="G40" s="190"/>
    </row>
    <row r="41" spans="1:8" x14ac:dyDescent="0.2">
      <c r="B41" s="25" t="s">
        <v>88</v>
      </c>
      <c r="C41" s="25" t="s">
        <v>89</v>
      </c>
      <c r="D41" s="25" t="s">
        <v>90</v>
      </c>
      <c r="F41" s="8" t="s">
        <v>91</v>
      </c>
      <c r="G41" s="26" t="s">
        <v>92</v>
      </c>
    </row>
    <row r="42" spans="1:8" ht="22.5" x14ac:dyDescent="0.2">
      <c r="A42">
        <v>1</v>
      </c>
      <c r="B42" s="28" t="s">
        <v>93</v>
      </c>
      <c r="C42" s="39" t="s">
        <v>94</v>
      </c>
      <c r="D42" s="28">
        <f>D13</f>
        <v>0</v>
      </c>
      <c r="F42" s="8" t="s">
        <v>85</v>
      </c>
      <c r="G42" s="26">
        <v>0</v>
      </c>
      <c r="H42" s="40">
        <f>IF(H38&lt;5%,1,0)</f>
        <v>1</v>
      </c>
    </row>
    <row r="43" spans="1:8" ht="22.5" x14ac:dyDescent="0.2">
      <c r="A43">
        <v>2</v>
      </c>
      <c r="B43" s="28" t="s">
        <v>95</v>
      </c>
      <c r="C43" s="39" t="s">
        <v>96</v>
      </c>
      <c r="D43" s="28">
        <f>C24</f>
        <v>0</v>
      </c>
      <c r="F43" s="8" t="s">
        <v>97</v>
      </c>
      <c r="G43" s="26">
        <v>0.05</v>
      </c>
      <c r="H43" s="40">
        <f>IF(AND(H38&gt;=5%,H38&lt;10%),1,0)</f>
        <v>0</v>
      </c>
    </row>
    <row r="44" spans="1:8" ht="22.5" x14ac:dyDescent="0.2">
      <c r="A44">
        <v>3</v>
      </c>
      <c r="B44" s="28" t="s">
        <v>98</v>
      </c>
      <c r="C44" s="39" t="s">
        <v>99</v>
      </c>
      <c r="D44" s="28">
        <f>D43*60%</f>
        <v>0</v>
      </c>
      <c r="F44" s="8" t="s">
        <v>100</v>
      </c>
      <c r="G44" s="26">
        <v>0.1</v>
      </c>
      <c r="H44" s="40">
        <f>IF(AND(H38&gt;=10%,H38&lt;15%),1,0)</f>
        <v>0</v>
      </c>
    </row>
    <row r="45" spans="1:8" ht="22.5" x14ac:dyDescent="0.2">
      <c r="A45">
        <v>4</v>
      </c>
      <c r="B45" s="28" t="s">
        <v>101</v>
      </c>
      <c r="C45" s="39" t="s">
        <v>102</v>
      </c>
      <c r="D45" s="28">
        <f>D42+D44</f>
        <v>0</v>
      </c>
      <c r="F45" s="8" t="s">
        <v>103</v>
      </c>
      <c r="G45" s="26">
        <v>0.15</v>
      </c>
      <c r="H45" s="40">
        <f>IF(AND(H38&gt;=15%,H38&lt;20%),1,0)</f>
        <v>0</v>
      </c>
    </row>
    <row r="46" spans="1:8" x14ac:dyDescent="0.2">
      <c r="F46" s="8" t="s">
        <v>104</v>
      </c>
      <c r="G46" s="26">
        <v>0.2</v>
      </c>
      <c r="H46" s="40">
        <f>IF(AND(H38&gt;=20%,H38&lt;25%),1,0)</f>
        <v>0</v>
      </c>
    </row>
    <row r="47" spans="1:8" x14ac:dyDescent="0.2">
      <c r="F47" s="8" t="s">
        <v>105</v>
      </c>
      <c r="G47" s="26">
        <v>0.25</v>
      </c>
      <c r="H47" s="40">
        <f>IF(AND(H38&gt;=25%,H38&lt;30%),1,0)</f>
        <v>0</v>
      </c>
    </row>
    <row r="48" spans="1:8" ht="25.5" customHeight="1" x14ac:dyDescent="0.2">
      <c r="B48" s="191" t="s">
        <v>106</v>
      </c>
      <c r="C48" s="191"/>
      <c r="D48" s="191"/>
      <c r="F48" s="8" t="s">
        <v>107</v>
      </c>
      <c r="G48" s="26">
        <v>0.3</v>
      </c>
      <c r="H48" s="40">
        <f>IF(AND(H38&gt;=30%,H38&lt;35%),1,0)</f>
        <v>0</v>
      </c>
    </row>
    <row r="49" spans="1:9" x14ac:dyDescent="0.2">
      <c r="B49" s="25" t="s">
        <v>88</v>
      </c>
      <c r="C49" s="25" t="s">
        <v>89</v>
      </c>
      <c r="D49" s="25" t="s">
        <v>90</v>
      </c>
      <c r="F49" s="8" t="s">
        <v>108</v>
      </c>
      <c r="G49" s="26">
        <v>0.35</v>
      </c>
      <c r="H49" s="40">
        <f>IF(AND(H38&gt;=35%,H38&lt;40%),1,0)</f>
        <v>0</v>
      </c>
    </row>
    <row r="50" spans="1:9" ht="22.5" x14ac:dyDescent="0.2">
      <c r="A50">
        <v>1</v>
      </c>
      <c r="B50" s="28" t="s">
        <v>109</v>
      </c>
      <c r="C50" s="39" t="s">
        <v>96</v>
      </c>
      <c r="D50" s="28">
        <f>'Residenza e Terziario'!N138</f>
        <v>0</v>
      </c>
      <c r="F50" s="8" t="s">
        <v>110</v>
      </c>
      <c r="G50" s="26">
        <v>0.4</v>
      </c>
      <c r="H50" s="40">
        <f>IF(AND(H38&gt;=40%,H38&lt;45%),1,0)</f>
        <v>0</v>
      </c>
    </row>
    <row r="51" spans="1:9" ht="22.5" x14ac:dyDescent="0.2">
      <c r="A51">
        <v>2</v>
      </c>
      <c r="B51" s="28" t="s">
        <v>111</v>
      </c>
      <c r="C51" s="39" t="s">
        <v>112</v>
      </c>
      <c r="D51" s="28">
        <f>'Residenza e Terziario'!R138</f>
        <v>0</v>
      </c>
      <c r="F51" s="8" t="s">
        <v>113</v>
      </c>
      <c r="G51" s="26">
        <v>0.45</v>
      </c>
      <c r="H51" s="40">
        <f>IF(AND(H38&gt;=45%,H38&lt;=50%),1,0)</f>
        <v>0</v>
      </c>
    </row>
    <row r="52" spans="1:9" ht="22.5" x14ac:dyDescent="0.2">
      <c r="A52">
        <v>3</v>
      </c>
      <c r="B52" s="28" t="s">
        <v>114</v>
      </c>
      <c r="C52" s="39" t="s">
        <v>99</v>
      </c>
      <c r="D52" s="28">
        <f>D51*60%</f>
        <v>0</v>
      </c>
      <c r="F52" s="8" t="s">
        <v>115</v>
      </c>
      <c r="G52" s="26">
        <v>0.5</v>
      </c>
      <c r="H52" s="40">
        <f>IF(H38&gt;50%,1,0)</f>
        <v>0</v>
      </c>
    </row>
    <row r="53" spans="1:9" ht="25.5" x14ac:dyDescent="0.2">
      <c r="A53">
        <v>4</v>
      </c>
      <c r="B53" s="28" t="s">
        <v>116</v>
      </c>
      <c r="C53" s="39" t="s">
        <v>102</v>
      </c>
      <c r="D53" s="28">
        <f>D50+D52</f>
        <v>0</v>
      </c>
      <c r="G53" s="41" t="s">
        <v>117</v>
      </c>
      <c r="H53" s="37">
        <f>G42*H42+G43*H43+G44*H44+G45*H45+G46*H46+G47*H47+G48*H48+G49*H49+G50*H50+G51*H51+G52*H52</f>
        <v>0</v>
      </c>
    </row>
    <row r="56" spans="1:9" x14ac:dyDescent="0.2">
      <c r="B56" s="189" t="s">
        <v>87</v>
      </c>
      <c r="C56" s="189"/>
      <c r="D56" s="189"/>
      <c r="E56" s="189"/>
      <c r="F56" s="189"/>
      <c r="G56" s="189"/>
    </row>
    <row r="58" spans="1:9" ht="15" x14ac:dyDescent="0.25">
      <c r="A58" s="90" t="s">
        <v>118</v>
      </c>
      <c r="B58" t="s">
        <v>291</v>
      </c>
      <c r="G58" s="42">
        <v>356</v>
      </c>
    </row>
    <row r="59" spans="1:9" ht="15" x14ac:dyDescent="0.25">
      <c r="A59" s="90"/>
      <c r="B59" s="2" t="s">
        <v>119</v>
      </c>
      <c r="G59" s="42">
        <f>G58*G63</f>
        <v>17.8</v>
      </c>
      <c r="I59" s="43"/>
    </row>
    <row r="60" spans="1:9" ht="15" x14ac:dyDescent="0.25">
      <c r="A60" s="90" t="s">
        <v>120</v>
      </c>
      <c r="B60" s="2" t="s">
        <v>121</v>
      </c>
      <c r="G60" s="42">
        <f>G58*(1+H53)</f>
        <v>356</v>
      </c>
    </row>
    <row r="61" spans="1:9" ht="15" x14ac:dyDescent="0.25">
      <c r="A61" s="90"/>
      <c r="B61" s="2" t="s">
        <v>122</v>
      </c>
      <c r="G61" s="42">
        <f>G59*(1+H53)</f>
        <v>17.8</v>
      </c>
      <c r="I61" s="44"/>
    </row>
    <row r="62" spans="1:9" ht="15" x14ac:dyDescent="0.25">
      <c r="A62" s="90" t="s">
        <v>123</v>
      </c>
      <c r="B62" s="2" t="s">
        <v>124</v>
      </c>
      <c r="F62" s="156"/>
      <c r="G62" s="23">
        <f>(D45+D53)*G60</f>
        <v>0</v>
      </c>
      <c r="I62" s="43"/>
    </row>
    <row r="63" spans="1:9" ht="15" x14ac:dyDescent="0.25">
      <c r="A63" s="6" t="s">
        <v>125</v>
      </c>
      <c r="B63" s="2" t="s">
        <v>126</v>
      </c>
      <c r="G63" s="45">
        <v>0.05</v>
      </c>
      <c r="I63" s="46"/>
    </row>
    <row r="64" spans="1:9" ht="15" x14ac:dyDescent="0.25">
      <c r="A64" s="6" t="s">
        <v>127</v>
      </c>
      <c r="B64" t="s">
        <v>235</v>
      </c>
      <c r="G64" s="45">
        <v>0.1</v>
      </c>
      <c r="I64" s="46"/>
    </row>
    <row r="65" spans="2:7" ht="15" x14ac:dyDescent="0.25">
      <c r="B65" s="2" t="s">
        <v>328</v>
      </c>
      <c r="E65" s="159"/>
      <c r="F65" s="157" t="s">
        <v>129</v>
      </c>
      <c r="G65" s="23">
        <f>IF(E65="",G61*D45,E65*G63)</f>
        <v>0</v>
      </c>
    </row>
    <row r="66" spans="2:7" ht="15" x14ac:dyDescent="0.25">
      <c r="B66" s="2" t="s">
        <v>329</v>
      </c>
      <c r="E66" s="159"/>
      <c r="F66" s="157" t="s">
        <v>130</v>
      </c>
      <c r="G66" s="23">
        <f>IF(E66="",D53*G58*G64,E66*G64)</f>
        <v>0</v>
      </c>
    </row>
    <row r="67" spans="2:7" ht="15" x14ac:dyDescent="0.25">
      <c r="B67" s="2" t="s">
        <v>128</v>
      </c>
      <c r="F67" s="47" t="s">
        <v>131</v>
      </c>
      <c r="G67" s="48">
        <f>SUM(G65:G66)</f>
        <v>0</v>
      </c>
    </row>
  </sheetData>
  <sheetProtection algorithmName="SHA-512" hashValue="SvM2g021kqh7DOf9R5eS3k4kSArRJIa/5zcpmA7OjObmyHtGivAplLvp+3QicZAjQDcPOxVIALmXO5IDzjV/DA==" saltValue="/0ak8N31MOr7/q2Z47CfFA==" spinCount="100000" sheet="1" objects="1" scenarios="1" selectLockedCells="1"/>
  <mergeCells count="16">
    <mergeCell ref="E18:G18"/>
    <mergeCell ref="A1:H1"/>
    <mergeCell ref="C3:D3"/>
    <mergeCell ref="F3:H3"/>
    <mergeCell ref="B6:G6"/>
    <mergeCell ref="B16:D17"/>
    <mergeCell ref="F40:G40"/>
    <mergeCell ref="B48:D48"/>
    <mergeCell ref="B56:G56"/>
    <mergeCell ref="B34:E34"/>
    <mergeCell ref="B35:E35"/>
    <mergeCell ref="B30:E30"/>
    <mergeCell ref="B31:E31"/>
    <mergeCell ref="B32:E32"/>
    <mergeCell ref="B33:E33"/>
    <mergeCell ref="B40:D40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2" firstPageNumber="0" fitToHeight="2" orientation="portrait" horizontalDpi="300" verticalDpi="300" r:id="rId1"/>
  <headerFooter alignWithMargins="0">
    <oddFooter>&amp;C&amp;P/&amp;N</oddFooter>
  </headerFooter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asella di controllo 1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30</xdr:row>
                    <xdr:rowOff>9525</xdr:rowOff>
                  </from>
                  <to>
                    <xdr:col>6</xdr:col>
                    <xdr:colOff>66675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asella di controllo 2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31</xdr:row>
                    <xdr:rowOff>9525</xdr:rowOff>
                  </from>
                  <to>
                    <xdr:col>5</xdr:col>
                    <xdr:colOff>1038225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asella di controllo 3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32</xdr:row>
                    <xdr:rowOff>9525</xdr:rowOff>
                  </from>
                  <to>
                    <xdr:col>5</xdr:col>
                    <xdr:colOff>1038225</xdr:colOff>
                    <xdr:row>32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asella di controllo 4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5</xdr:col>
                    <xdr:colOff>1038225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asella di controllo 5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34</xdr:row>
                    <xdr:rowOff>9525</xdr:rowOff>
                  </from>
                  <to>
                    <xdr:col>5</xdr:col>
                    <xdr:colOff>1038225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Z36"/>
  <sheetViews>
    <sheetView workbookViewId="0">
      <selection activeCell="G9" sqref="G9"/>
    </sheetView>
  </sheetViews>
  <sheetFormatPr defaultRowHeight="15" x14ac:dyDescent="0.25"/>
  <cols>
    <col min="1" max="1" width="16.5703125" bestFit="1" customWidth="1"/>
    <col min="2" max="5" width="10.7109375" customWidth="1"/>
    <col min="6" max="7" width="14.7109375" style="91" customWidth="1"/>
  </cols>
  <sheetData>
    <row r="1" spans="1:26" x14ac:dyDescent="0.25">
      <c r="A1" s="193" t="s">
        <v>248</v>
      </c>
      <c r="B1" s="194"/>
      <c r="C1" s="194"/>
      <c r="D1" s="194"/>
      <c r="E1" s="194"/>
      <c r="F1" s="194"/>
      <c r="G1" s="195"/>
    </row>
    <row r="2" spans="1:26" ht="12.75" x14ac:dyDescent="0.2"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x14ac:dyDescent="0.25">
      <c r="A3" s="6" t="s">
        <v>1</v>
      </c>
      <c r="B3" s="196">
        <f>'Residenza e Terziario'!C5</f>
        <v>0</v>
      </c>
      <c r="C3" s="197"/>
      <c r="D3" s="90" t="s">
        <v>245</v>
      </c>
      <c r="E3" s="196">
        <f>'Residenza e Terziario'!H5</f>
        <v>0</v>
      </c>
      <c r="F3" s="198"/>
      <c r="G3" s="197"/>
      <c r="O3" s="3"/>
      <c r="P3" s="3"/>
      <c r="Q3" s="3"/>
      <c r="R3" s="3"/>
      <c r="S3" s="3"/>
      <c r="T3" s="3"/>
      <c r="U3" s="2"/>
      <c r="V3" s="3"/>
      <c r="W3" s="1"/>
      <c r="X3" s="1"/>
      <c r="Y3" s="1"/>
      <c r="Z3" s="1"/>
    </row>
    <row r="4" spans="1:26" x14ac:dyDescent="0.25">
      <c r="A4" s="6" t="s">
        <v>2</v>
      </c>
      <c r="B4" s="117">
        <f>'Residenza e Terziario'!C6</f>
        <v>0</v>
      </c>
      <c r="D4" s="90" t="s">
        <v>244</v>
      </c>
      <c r="E4" s="117">
        <f>'Residenza e Terziario'!E6</f>
        <v>0</v>
      </c>
      <c r="F4" s="3"/>
      <c r="G4" s="3"/>
      <c r="N4" s="3"/>
      <c r="O4" s="2"/>
      <c r="P4" s="3"/>
      <c r="Q4" s="3"/>
      <c r="R4" s="3"/>
      <c r="S4" s="3"/>
      <c r="T4" s="3"/>
      <c r="U4" s="2"/>
      <c r="V4" s="3"/>
      <c r="W4" s="1"/>
      <c r="X4" s="1"/>
      <c r="Y4" s="1"/>
      <c r="Z4" s="1"/>
    </row>
    <row r="6" spans="1:26" x14ac:dyDescent="0.25">
      <c r="A6" s="193" t="s">
        <v>208</v>
      </c>
      <c r="B6" s="194"/>
      <c r="C6" s="194"/>
      <c r="D6" s="194"/>
      <c r="E6" s="194"/>
      <c r="F6" s="194"/>
      <c r="G6" s="195"/>
    </row>
    <row r="7" spans="1:26" x14ac:dyDescent="0.25">
      <c r="F7" s="92"/>
      <c r="G7" s="92"/>
    </row>
    <row r="8" spans="1:26" x14ac:dyDescent="0.25">
      <c r="A8" s="107"/>
      <c r="B8" s="108"/>
      <c r="C8" s="108"/>
      <c r="D8" s="108"/>
      <c r="E8" s="108"/>
      <c r="F8" s="95" t="s">
        <v>209</v>
      </c>
      <c r="G8" s="93">
        <f>'Residenza e Terziario'!H188+'Settore Secondario'!G95</f>
        <v>0</v>
      </c>
    </row>
    <row r="9" spans="1:26" x14ac:dyDescent="0.25">
      <c r="A9" s="107"/>
      <c r="B9" s="108"/>
      <c r="C9" s="108"/>
      <c r="D9" s="108"/>
      <c r="E9" s="108"/>
      <c r="F9" s="95" t="s">
        <v>210</v>
      </c>
      <c r="G9" s="98"/>
    </row>
    <row r="10" spans="1:26" x14ac:dyDescent="0.25">
      <c r="A10" s="107"/>
      <c r="B10" s="108"/>
      <c r="C10" s="108"/>
      <c r="D10" s="108"/>
      <c r="E10" s="108"/>
      <c r="F10" s="95" t="s">
        <v>241</v>
      </c>
      <c r="G10" s="93">
        <f>IF(G9&gt;G8,G8,G9)</f>
        <v>0</v>
      </c>
    </row>
    <row r="12" spans="1:26" x14ac:dyDescent="0.25">
      <c r="A12" s="193" t="s">
        <v>211</v>
      </c>
      <c r="B12" s="194"/>
      <c r="C12" s="194"/>
      <c r="D12" s="194"/>
      <c r="E12" s="194"/>
      <c r="F12" s="194"/>
      <c r="G12" s="195"/>
    </row>
    <row r="13" spans="1:26" x14ac:dyDescent="0.25">
      <c r="F13" s="92"/>
      <c r="G13" s="92"/>
    </row>
    <row r="14" spans="1:26" x14ac:dyDescent="0.25">
      <c r="A14" s="107"/>
      <c r="B14" s="108"/>
      <c r="C14" s="108"/>
      <c r="D14" s="108"/>
      <c r="E14" s="108"/>
      <c r="F14" s="95" t="s">
        <v>212</v>
      </c>
      <c r="G14" s="93">
        <f>'Residenza e Terziario'!H190+'Settore Secondario'!G97</f>
        <v>0</v>
      </c>
    </row>
    <row r="15" spans="1:26" x14ac:dyDescent="0.25">
      <c r="A15" s="107"/>
      <c r="B15" s="108"/>
      <c r="C15" s="108"/>
      <c r="D15" s="108"/>
      <c r="E15" s="108"/>
      <c r="F15" s="95" t="s">
        <v>213</v>
      </c>
      <c r="G15" s="98"/>
    </row>
    <row r="16" spans="1:26" x14ac:dyDescent="0.25">
      <c r="A16" s="107"/>
      <c r="B16" s="108"/>
      <c r="C16" s="108"/>
      <c r="D16" s="108"/>
      <c r="E16" s="108"/>
      <c r="F16" s="95" t="s">
        <v>242</v>
      </c>
      <c r="G16" s="93">
        <f>IF(G15&gt;G14,G14,G15)</f>
        <v>0</v>
      </c>
    </row>
    <row r="18" spans="1:7" x14ac:dyDescent="0.25">
      <c r="A18" s="193" t="s">
        <v>256</v>
      </c>
      <c r="B18" s="194"/>
      <c r="C18" s="194"/>
      <c r="D18" s="194"/>
      <c r="E18" s="194"/>
      <c r="F18" s="194"/>
      <c r="G18" s="195"/>
    </row>
    <row r="20" spans="1:7" x14ac:dyDescent="0.25">
      <c r="A20" s="107"/>
      <c r="B20" s="108"/>
      <c r="C20" s="108"/>
      <c r="D20" s="108"/>
      <c r="E20" s="108"/>
      <c r="F20" s="95" t="s">
        <v>227</v>
      </c>
      <c r="G20" s="94">
        <v>16</v>
      </c>
    </row>
    <row r="21" spans="1:7" x14ac:dyDescent="0.25">
      <c r="A21" s="107"/>
      <c r="B21" s="108"/>
      <c r="C21" s="108"/>
      <c r="D21" s="108"/>
      <c r="E21" s="108"/>
      <c r="F21" s="95" t="s">
        <v>228</v>
      </c>
      <c r="G21" s="22">
        <f>SUM('Residenza e Terziario'!R72:V72)*3.25/100*18</f>
        <v>0</v>
      </c>
    </row>
    <row r="22" spans="1:7" x14ac:dyDescent="0.25">
      <c r="A22" s="107"/>
      <c r="B22" s="108"/>
      <c r="C22" s="108"/>
      <c r="D22" s="108"/>
      <c r="E22" s="108"/>
      <c r="F22" s="95" t="s">
        <v>229</v>
      </c>
      <c r="G22" s="22">
        <f>'Residenza e Terziario'!L138*80/100</f>
        <v>0</v>
      </c>
    </row>
    <row r="23" spans="1:7" x14ac:dyDescent="0.25">
      <c r="A23" s="107"/>
      <c r="B23" s="108"/>
      <c r="C23" s="108"/>
      <c r="D23" s="108"/>
      <c r="E23" s="108"/>
      <c r="F23" s="95" t="s">
        <v>233</v>
      </c>
      <c r="G23" s="99"/>
    </row>
    <row r="24" spans="1:7" x14ac:dyDescent="0.25">
      <c r="A24" s="107"/>
      <c r="B24" s="108"/>
      <c r="C24" s="108"/>
      <c r="D24" s="108"/>
      <c r="E24" s="108"/>
      <c r="F24" s="95" t="s">
        <v>234</v>
      </c>
      <c r="G24" s="99"/>
    </row>
    <row r="25" spans="1:7" x14ac:dyDescent="0.25">
      <c r="A25" s="107"/>
      <c r="B25" s="108"/>
      <c r="C25" s="108"/>
      <c r="D25" s="108"/>
      <c r="E25" s="108"/>
      <c r="F25" s="95" t="s">
        <v>230</v>
      </c>
      <c r="G25" s="93">
        <f>IF(G21&gt;G23,(G21-G23)*G20,0)+IF(G22&gt;G24,(G22-G24)*G20,0)</f>
        <v>0</v>
      </c>
    </row>
    <row r="27" spans="1:7" x14ac:dyDescent="0.25">
      <c r="A27" s="193" t="s">
        <v>214</v>
      </c>
      <c r="B27" s="194"/>
      <c r="C27" s="194"/>
      <c r="D27" s="194"/>
      <c r="E27" s="194"/>
      <c r="F27" s="194"/>
      <c r="G27" s="195"/>
    </row>
    <row r="29" spans="1:7" x14ac:dyDescent="0.25">
      <c r="A29" s="107"/>
      <c r="B29" s="108"/>
      <c r="C29" s="108"/>
      <c r="D29" s="108"/>
      <c r="E29" s="108"/>
      <c r="F29" s="95" t="s">
        <v>236</v>
      </c>
      <c r="G29" s="94">
        <v>25</v>
      </c>
    </row>
    <row r="30" spans="1:7" x14ac:dyDescent="0.25">
      <c r="A30" s="107"/>
      <c r="B30" s="108"/>
      <c r="C30" s="108"/>
      <c r="D30" s="108"/>
      <c r="E30" s="108"/>
      <c r="F30" s="95" t="s">
        <v>231</v>
      </c>
      <c r="G30" s="22">
        <f>SUM('Residenza e Terziario'!R72:V72)*3.25/10+SUM('Residenza e Terziario'!X72:AB72)*3.25/10+('Costo di Costruzione (NC e DR)'!D11+'Costo di Costruzione (NC e DR)'!D12)*3.25/400*15</f>
        <v>0</v>
      </c>
    </row>
    <row r="31" spans="1:7" x14ac:dyDescent="0.25">
      <c r="A31" s="107"/>
      <c r="B31" s="108"/>
      <c r="C31" s="108"/>
      <c r="D31" s="108"/>
      <c r="E31" s="108"/>
      <c r="F31" s="95" t="s">
        <v>239</v>
      </c>
      <c r="G31" s="22">
        <f>'Settore Secondario'!I45/100*15</f>
        <v>0</v>
      </c>
    </row>
    <row r="32" spans="1:7" x14ac:dyDescent="0.25">
      <c r="A32" s="107"/>
      <c r="B32" s="108"/>
      <c r="C32" s="108"/>
      <c r="D32" s="108"/>
      <c r="E32" s="108"/>
      <c r="F32" s="95" t="s">
        <v>232</v>
      </c>
      <c r="G32" s="22">
        <f>'Residenza e Terziario'!L138+'Residenza e Terziario'!M138</f>
        <v>0</v>
      </c>
    </row>
    <row r="33" spans="1:7" x14ac:dyDescent="0.25">
      <c r="A33" s="107"/>
      <c r="B33" s="108"/>
      <c r="C33" s="108"/>
      <c r="D33" s="108"/>
      <c r="E33" s="108"/>
      <c r="F33" s="95" t="s">
        <v>237</v>
      </c>
      <c r="G33" s="99"/>
    </row>
    <row r="34" spans="1:7" x14ac:dyDescent="0.25">
      <c r="A34" s="107"/>
      <c r="B34" s="108"/>
      <c r="C34" s="108"/>
      <c r="D34" s="108"/>
      <c r="E34" s="108"/>
      <c r="F34" s="95" t="s">
        <v>240</v>
      </c>
      <c r="G34" s="99"/>
    </row>
    <row r="35" spans="1:7" x14ac:dyDescent="0.25">
      <c r="A35" s="107"/>
      <c r="B35" s="108"/>
      <c r="C35" s="108"/>
      <c r="D35" s="108"/>
      <c r="E35" s="108"/>
      <c r="F35" s="95" t="s">
        <v>238</v>
      </c>
      <c r="G35" s="99"/>
    </row>
    <row r="36" spans="1:7" x14ac:dyDescent="0.25">
      <c r="A36" s="107"/>
      <c r="B36" s="108"/>
      <c r="C36" s="108"/>
      <c r="D36" s="108"/>
      <c r="E36" s="108"/>
      <c r="F36" s="95" t="s">
        <v>230</v>
      </c>
      <c r="G36" s="93">
        <f>IF(G30&gt;G33,(G30-G33)*G29,0)+IF(G31&gt;G34,(G31-G34)*G29,0)+IF(G32&gt;G35,(G32-G35)*G29,0)</f>
        <v>0</v>
      </c>
    </row>
  </sheetData>
  <sheetProtection password="86A8" sheet="1" objects="1" scenarios="1" selectLockedCells="1"/>
  <mergeCells count="7">
    <mergeCell ref="A1:G1"/>
    <mergeCell ref="A12:G12"/>
    <mergeCell ref="A18:G18"/>
    <mergeCell ref="A27:G27"/>
    <mergeCell ref="B3:C3"/>
    <mergeCell ref="E3:G3"/>
    <mergeCell ref="A6:G6"/>
  </mergeCells>
  <phoneticPr fontId="8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W45"/>
  <sheetViews>
    <sheetView topLeftCell="A4" workbookViewId="0">
      <selection activeCell="D43" sqref="D43"/>
    </sheetView>
  </sheetViews>
  <sheetFormatPr defaultRowHeight="12.75" x14ac:dyDescent="0.2"/>
  <cols>
    <col min="1" max="1" width="25" customWidth="1"/>
    <col min="2" max="2" width="33.85546875" customWidth="1"/>
    <col min="3" max="3" width="25.85546875" customWidth="1"/>
    <col min="4" max="4" width="27.5703125" customWidth="1"/>
    <col min="6" max="6" width="11.140625" customWidth="1"/>
  </cols>
  <sheetData>
    <row r="1" spans="1:23" ht="25.5" customHeight="1" x14ac:dyDescent="0.2">
      <c r="A1" s="199" t="s">
        <v>249</v>
      </c>
      <c r="B1" s="200"/>
      <c r="C1" s="200"/>
      <c r="D1" s="201"/>
      <c r="E1" s="5"/>
      <c r="F1" s="5"/>
      <c r="G1" s="5"/>
    </row>
    <row r="3" spans="1:23" x14ac:dyDescent="0.2">
      <c r="C3" s="2"/>
      <c r="D3" s="2"/>
      <c r="E3" s="2"/>
      <c r="G3" s="2"/>
      <c r="H3" s="2"/>
      <c r="K3" s="2"/>
      <c r="L3" s="2"/>
      <c r="M3" s="2"/>
      <c r="N3" s="2"/>
      <c r="O3" s="2"/>
      <c r="P3" s="2"/>
      <c r="Q3" s="2"/>
      <c r="R3" s="2"/>
    </row>
    <row r="4" spans="1:23" ht="15" x14ac:dyDescent="0.25">
      <c r="A4" s="6" t="s">
        <v>1</v>
      </c>
      <c r="B4" s="104">
        <f>'Residenza e Terziario'!$C$5</f>
        <v>0</v>
      </c>
      <c r="C4" s="90" t="s">
        <v>245</v>
      </c>
      <c r="D4" s="104">
        <f>'Residenza e Terziario'!$H$5</f>
        <v>0</v>
      </c>
      <c r="L4" s="3"/>
      <c r="M4" s="3"/>
      <c r="N4" s="3"/>
      <c r="O4" s="3"/>
      <c r="P4" s="3"/>
      <c r="Q4" s="3"/>
      <c r="R4" s="2"/>
      <c r="S4" s="3"/>
      <c r="T4" s="1"/>
      <c r="U4" s="1"/>
      <c r="V4" s="1"/>
      <c r="W4" s="1"/>
    </row>
    <row r="5" spans="1:23" ht="15" x14ac:dyDescent="0.25">
      <c r="A5" s="6" t="s">
        <v>2</v>
      </c>
      <c r="B5" s="105">
        <f>'Residenza e Terziario'!$C$6</f>
        <v>0</v>
      </c>
      <c r="C5" s="90" t="s">
        <v>244</v>
      </c>
      <c r="D5" s="106">
        <f>'Residenza e Terziario'!$E$6</f>
        <v>0</v>
      </c>
      <c r="I5" s="3"/>
      <c r="J5" s="3"/>
      <c r="K5" s="3"/>
      <c r="L5" s="2"/>
      <c r="M5" s="3"/>
      <c r="N5" s="3"/>
      <c r="O5" s="3"/>
      <c r="P5" s="3"/>
      <c r="Q5" s="3"/>
      <c r="R5" s="2"/>
      <c r="S5" s="3"/>
      <c r="T5" s="1"/>
      <c r="U5" s="1"/>
      <c r="V5" s="1"/>
      <c r="W5" s="1"/>
    </row>
    <row r="6" spans="1:23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3" x14ac:dyDescent="0.2">
      <c r="C7" s="6" t="s">
        <v>215</v>
      </c>
      <c r="D7" s="20">
        <f>'Residenza e Terziario'!H188+'Settore Secondario'!G95</f>
        <v>0</v>
      </c>
      <c r="G7" s="3"/>
      <c r="H7" s="3"/>
      <c r="I7" s="2"/>
      <c r="J7" s="3"/>
      <c r="K7" s="3"/>
      <c r="L7" s="3"/>
      <c r="M7" s="3"/>
      <c r="N7" s="3"/>
      <c r="O7" s="2"/>
      <c r="P7" s="3"/>
      <c r="Q7" s="1"/>
      <c r="R7" s="1"/>
      <c r="S7" s="1"/>
      <c r="T7" s="1"/>
    </row>
    <row r="8" spans="1:23" x14ac:dyDescent="0.2">
      <c r="C8" s="6"/>
      <c r="D8" s="3"/>
      <c r="G8" s="3"/>
      <c r="H8" s="3"/>
      <c r="I8" s="2"/>
      <c r="J8" s="3"/>
      <c r="K8" s="3"/>
      <c r="L8" s="3"/>
      <c r="M8" s="3"/>
      <c r="N8" s="3"/>
      <c r="O8" s="2"/>
      <c r="P8" s="3"/>
      <c r="Q8" s="1"/>
      <c r="R8" s="1"/>
      <c r="S8" s="1"/>
      <c r="T8" s="1"/>
    </row>
    <row r="9" spans="1:23" x14ac:dyDescent="0.2">
      <c r="C9" s="6" t="s">
        <v>216</v>
      </c>
      <c r="D9" s="20">
        <f>'Residenza e Terziario'!H190+'Settore Secondario'!G97</f>
        <v>0</v>
      </c>
      <c r="G9" s="3"/>
      <c r="H9" s="3"/>
      <c r="I9" s="2"/>
      <c r="J9" s="3"/>
      <c r="K9" s="3"/>
      <c r="L9" s="3"/>
      <c r="M9" s="3"/>
      <c r="N9" s="3"/>
      <c r="O9" s="2"/>
      <c r="P9" s="3"/>
      <c r="Q9" s="1"/>
      <c r="R9" s="1"/>
      <c r="S9" s="1"/>
      <c r="T9" s="1"/>
    </row>
    <row r="11" spans="1:23" ht="15" x14ac:dyDescent="0.25">
      <c r="C11" s="90" t="s">
        <v>241</v>
      </c>
      <c r="D11" s="121">
        <f>'Monetizzazione e Scomputo'!G10</f>
        <v>0</v>
      </c>
    </row>
    <row r="12" spans="1:23" x14ac:dyDescent="0.2">
      <c r="C12" s="6"/>
      <c r="D12" s="3"/>
    </row>
    <row r="13" spans="1:23" ht="15" x14ac:dyDescent="0.25">
      <c r="C13" s="90" t="s">
        <v>242</v>
      </c>
      <c r="D13" s="121">
        <f>'Monetizzazione e Scomputo'!G16</f>
        <v>0</v>
      </c>
    </row>
    <row r="14" spans="1:23" x14ac:dyDescent="0.2">
      <c r="C14" s="6"/>
      <c r="D14" s="3"/>
      <c r="G14" s="3"/>
      <c r="H14" s="3"/>
      <c r="I14" s="2"/>
      <c r="J14" s="3"/>
      <c r="K14" s="3"/>
      <c r="L14" s="3"/>
      <c r="M14" s="3"/>
      <c r="N14" s="3"/>
      <c r="O14" s="2"/>
      <c r="P14" s="3"/>
      <c r="Q14" s="1"/>
      <c r="R14" s="1"/>
      <c r="S14" s="1"/>
      <c r="T14" s="1"/>
    </row>
    <row r="15" spans="1:23" x14ac:dyDescent="0.2">
      <c r="C15" s="90" t="s">
        <v>253</v>
      </c>
      <c r="D15" s="20">
        <f>D7-D11</f>
        <v>0</v>
      </c>
      <c r="G15" s="3"/>
      <c r="H15" s="3"/>
      <c r="I15" s="2"/>
      <c r="J15" s="3"/>
      <c r="K15" s="3"/>
      <c r="L15" s="3"/>
      <c r="M15" s="3"/>
      <c r="N15" s="3"/>
      <c r="O15" s="2"/>
      <c r="P15" s="3"/>
      <c r="Q15" s="1"/>
      <c r="R15" s="1"/>
      <c r="S15" s="1"/>
      <c r="T15" s="1"/>
    </row>
    <row r="16" spans="1:23" x14ac:dyDescent="0.2">
      <c r="C16" s="6"/>
      <c r="D16" s="3"/>
      <c r="G16" s="3"/>
      <c r="H16" s="3"/>
      <c r="I16" s="2"/>
      <c r="J16" s="3"/>
      <c r="K16" s="3"/>
      <c r="L16" s="3"/>
      <c r="M16" s="3"/>
      <c r="N16" s="3"/>
      <c r="O16" s="2"/>
      <c r="P16" s="3"/>
      <c r="Q16" s="1"/>
      <c r="R16" s="1"/>
      <c r="S16" s="1"/>
      <c r="T16" s="1"/>
    </row>
    <row r="17" spans="1:20" x14ac:dyDescent="0.2">
      <c r="C17" s="90" t="s">
        <v>254</v>
      </c>
      <c r="D17" s="20">
        <f>D9-D13</f>
        <v>0</v>
      </c>
      <c r="G17" s="3"/>
      <c r="H17" s="3"/>
      <c r="I17" s="2"/>
      <c r="J17" s="3"/>
      <c r="K17" s="3"/>
      <c r="L17" s="3"/>
      <c r="M17" s="3"/>
      <c r="N17" s="3"/>
      <c r="O17" s="2"/>
      <c r="P17" s="3"/>
      <c r="Q17" s="1"/>
      <c r="R17" s="1"/>
      <c r="S17" s="1"/>
      <c r="T17" s="1"/>
    </row>
    <row r="19" spans="1:20" x14ac:dyDescent="0.2">
      <c r="C19" s="13" t="s">
        <v>255</v>
      </c>
      <c r="D19" s="88">
        <f>D15+D17</f>
        <v>0</v>
      </c>
      <c r="G19" s="3"/>
      <c r="H19" s="3"/>
      <c r="I19" s="2"/>
      <c r="J19" s="3"/>
      <c r="K19" s="3"/>
      <c r="L19" s="3"/>
      <c r="M19" s="3"/>
      <c r="N19" s="3"/>
      <c r="O19" s="2"/>
      <c r="P19" s="3"/>
      <c r="Q19" s="1"/>
      <c r="R19" s="1"/>
      <c r="S19" s="1"/>
      <c r="T19" s="1"/>
    </row>
    <row r="22" spans="1:20" ht="14.1" customHeight="1" x14ac:dyDescent="0.2">
      <c r="A22" s="199" t="s">
        <v>250</v>
      </c>
      <c r="B22" s="200"/>
      <c r="C22" s="200"/>
      <c r="D22" s="201"/>
    </row>
    <row r="24" spans="1:20" x14ac:dyDescent="0.2">
      <c r="C24" s="6" t="s">
        <v>217</v>
      </c>
      <c r="D24" s="20">
        <f>'Costo di Costruzione (NC e DR)'!G65+'Costo di Costruzione (RR)'!G65</f>
        <v>0</v>
      </c>
    </row>
    <row r="25" spans="1:20" x14ac:dyDescent="0.2">
      <c r="C25" s="6"/>
      <c r="D25" s="3"/>
    </row>
    <row r="26" spans="1:20" x14ac:dyDescent="0.2">
      <c r="C26" s="6" t="s">
        <v>218</v>
      </c>
      <c r="D26" s="20">
        <f>'Costo di Costruzione (NC e DR)'!G66+'Costo di Costruzione (RR)'!G66</f>
        <v>0</v>
      </c>
      <c r="G26" s="2"/>
      <c r="H26" s="2"/>
      <c r="I26" s="2"/>
      <c r="J26" s="3"/>
      <c r="K26" s="3"/>
      <c r="L26" s="3"/>
      <c r="M26" s="3"/>
      <c r="N26" s="3"/>
      <c r="O26" s="2"/>
      <c r="P26" s="3"/>
      <c r="Q26" s="1"/>
      <c r="R26" s="1"/>
      <c r="S26" s="1"/>
      <c r="T26" s="1"/>
    </row>
    <row r="27" spans="1:20" x14ac:dyDescent="0.2">
      <c r="C27" s="6"/>
      <c r="D27" s="3"/>
      <c r="G27" s="2"/>
      <c r="H27" s="2"/>
      <c r="I27" s="2"/>
      <c r="J27" s="3"/>
      <c r="K27" s="3"/>
      <c r="L27" s="3"/>
      <c r="M27" s="3"/>
      <c r="N27" s="3"/>
      <c r="O27" s="2"/>
      <c r="P27" s="3"/>
      <c r="Q27" s="1"/>
      <c r="R27" s="1"/>
      <c r="S27" s="1"/>
      <c r="T27" s="1"/>
    </row>
    <row r="28" spans="1:20" x14ac:dyDescent="0.2">
      <c r="C28" s="13" t="s">
        <v>219</v>
      </c>
      <c r="D28" s="88">
        <f>D24+D26</f>
        <v>0</v>
      </c>
      <c r="G28" s="2"/>
      <c r="H28" s="2"/>
      <c r="I28" s="2"/>
      <c r="J28" s="3"/>
      <c r="K28" s="3"/>
      <c r="L28" s="3"/>
      <c r="M28" s="3"/>
      <c r="N28" s="3"/>
      <c r="O28" s="2"/>
      <c r="P28" s="3"/>
      <c r="Q28" s="1"/>
      <c r="R28" s="1"/>
      <c r="S28" s="1"/>
      <c r="T28" s="1"/>
    </row>
    <row r="29" spans="1:20" x14ac:dyDescent="0.2">
      <c r="C29" s="6"/>
      <c r="G29" s="2"/>
      <c r="H29" s="2"/>
      <c r="I29" s="2"/>
      <c r="J29" s="3"/>
      <c r="K29" s="3"/>
      <c r="L29" s="3"/>
      <c r="M29" s="3"/>
      <c r="N29" s="3"/>
      <c r="O29" s="2"/>
      <c r="P29" s="3"/>
      <c r="Q29" s="1"/>
      <c r="R29" s="1"/>
      <c r="S29" s="1"/>
      <c r="T29" s="1"/>
    </row>
    <row r="31" spans="1:20" ht="14.1" customHeight="1" x14ac:dyDescent="0.2">
      <c r="A31" s="202" t="s">
        <v>220</v>
      </c>
      <c r="B31" s="200"/>
      <c r="C31" s="200"/>
      <c r="D31" s="201"/>
    </row>
    <row r="33" spans="1:4" x14ac:dyDescent="0.2">
      <c r="C33" s="13" t="s">
        <v>221</v>
      </c>
      <c r="D33" s="88">
        <f>D19+D28</f>
        <v>0</v>
      </c>
    </row>
    <row r="35" spans="1:4" x14ac:dyDescent="0.2">
      <c r="C35" s="6" t="s">
        <v>222</v>
      </c>
      <c r="D35" s="89">
        <f>D33*40%</f>
        <v>0</v>
      </c>
    </row>
    <row r="36" spans="1:4" x14ac:dyDescent="0.2">
      <c r="C36" s="6" t="s">
        <v>223</v>
      </c>
      <c r="D36" s="89">
        <f>D33*30%</f>
        <v>0</v>
      </c>
    </row>
    <row r="38" spans="1:4" x14ac:dyDescent="0.2">
      <c r="C38" s="13" t="s">
        <v>243</v>
      </c>
      <c r="D38" s="88">
        <f>D33*2</f>
        <v>0</v>
      </c>
    </row>
    <row r="41" spans="1:4" ht="14.1" customHeight="1" x14ac:dyDescent="0.2">
      <c r="A41" s="199" t="s">
        <v>224</v>
      </c>
      <c r="B41" s="203"/>
      <c r="C41" s="203"/>
      <c r="D41" s="204"/>
    </row>
    <row r="43" spans="1:4" x14ac:dyDescent="0.2">
      <c r="C43" s="90" t="s">
        <v>225</v>
      </c>
      <c r="D43" s="89">
        <f>D33*60%*140%</f>
        <v>0</v>
      </c>
    </row>
    <row r="45" spans="1:4" x14ac:dyDescent="0.2">
      <c r="C45" s="90" t="s">
        <v>226</v>
      </c>
      <c r="D45" s="89">
        <f>'Monetizzazione e Scomputo'!G10+'Monetizzazione e Scomputo'!G16</f>
        <v>0</v>
      </c>
    </row>
  </sheetData>
  <sheetProtection password="86A8" sheet="1" objects="1" scenarios="1" selectLockedCells="1"/>
  <mergeCells count="4">
    <mergeCell ref="A1:D1"/>
    <mergeCell ref="A31:D31"/>
    <mergeCell ref="A41:D41"/>
    <mergeCell ref="A22:D22"/>
  </mergeCells>
  <phoneticPr fontId="8" type="noConversion"/>
  <pageMargins left="0.70866141732283472" right="0.70866141732283472" top="0.74803149606299213" bottom="0.74803149606299213" header="0.51181102362204722" footer="0.51181102362204722"/>
  <pageSetup paperSize="9" scale="79" firstPageNumber="0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Istruzioni</vt:lpstr>
      <vt:lpstr>Dati</vt:lpstr>
      <vt:lpstr>Residenza e Terziario</vt:lpstr>
      <vt:lpstr>Settore Secondario</vt:lpstr>
      <vt:lpstr>Costo di Costruzione (NC e DR)</vt:lpstr>
      <vt:lpstr>Costo di Costruzione (RR)</vt:lpstr>
      <vt:lpstr>Monetizzazione e Scomputo</vt:lpstr>
      <vt:lpstr>Riepilogo</vt:lpstr>
      <vt:lpstr>AMPL</vt:lpstr>
      <vt:lpstr>'Costo di Costruzione (NC e DR)'!Area_stampa</vt:lpstr>
      <vt:lpstr>'Costo di Costruzione (RR)'!Area_stampa</vt:lpstr>
      <vt:lpstr>'Monetizzazione e Scomputo'!Area_stampa</vt:lpstr>
      <vt:lpstr>'Residenza e Terziario'!Area_stampa</vt:lpstr>
      <vt:lpstr>Riepilogo!Area_stampa</vt:lpstr>
      <vt:lpstr>'Settore Secondario'!Area_stampa</vt:lpstr>
      <vt:lpstr>DR</vt:lpstr>
      <vt:lpstr>NC</vt:lpstr>
      <vt:lpstr>NUOVO</vt:lpstr>
      <vt:lpstr>PIP</vt:lpstr>
      <vt:lpstr>RR</vt:lpstr>
      <vt:lpstr>'Costo di Costruzione (NC e DR)'!Titoli_stampa</vt:lpstr>
      <vt:lpstr>'Costo di Costruzione (RR)'!Titoli_stampa</vt:lpstr>
      <vt:lpstr>'Residenza e Terziario'!Titoli_stampa</vt:lpstr>
      <vt:lpstr>'Settore Secondario'!Titoli_stampa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Satalino</dc:creator>
  <cp:lastModifiedBy>Utente</cp:lastModifiedBy>
  <cp:lastPrinted>2012-03-07T23:24:21Z</cp:lastPrinted>
  <dcterms:created xsi:type="dcterms:W3CDTF">2012-03-05T13:47:02Z</dcterms:created>
  <dcterms:modified xsi:type="dcterms:W3CDTF">2017-02-20T20:41:43Z</dcterms:modified>
</cp:coreProperties>
</file>